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3\Industrial Sector\"/>
    </mc:Choice>
  </mc:AlternateContent>
  <xr:revisionPtr revIDLastSave="0" documentId="13_ncr:1_{024A67CA-B3DB-4809-8A10-3B07DE6BDD88}" xr6:coauthVersionLast="36" xr6:coauthVersionMax="47" xr10:uidLastSave="{00000000-0000-0000-0000-000000000000}"/>
  <bookViews>
    <workbookView xWindow="0" yWindow="0" windowWidth="19200" windowHeight="11385" activeTab="1" xr2:uid="{00000000-000D-0000-FFFF-FFFF00000000}"/>
  </bookViews>
  <sheets>
    <sheet name="Annual Financial Data" sheetId="2" r:id="rId1"/>
    <sheet name="Financial Ratios" sheetId="3" r:id="rId2"/>
  </sheets>
  <calcPr calcId="191029"/>
</workbook>
</file>

<file path=xl/calcChain.xml><?xml version="1.0" encoding="utf-8"?>
<calcChain xmlns="http://schemas.openxmlformats.org/spreadsheetml/2006/main">
  <c r="H19" i="3" l="1"/>
  <c r="H18" i="3"/>
  <c r="G17" i="3"/>
  <c r="D17" i="3" l="1"/>
  <c r="E17" i="3"/>
  <c r="F17" i="3"/>
  <c r="D18" i="3"/>
  <c r="E18" i="3"/>
  <c r="F18" i="3"/>
  <c r="G18" i="3"/>
  <c r="D19" i="3"/>
  <c r="E19" i="3"/>
  <c r="F19" i="3"/>
  <c r="G19" i="3"/>
  <c r="D20" i="3"/>
  <c r="E20" i="3"/>
  <c r="F20" i="3"/>
  <c r="G20" i="3"/>
  <c r="D21" i="3"/>
  <c r="E21" i="3"/>
  <c r="F21" i="3"/>
  <c r="G21" i="3"/>
  <c r="E23" i="3"/>
  <c r="F23" i="3"/>
  <c r="G23" i="3"/>
  <c r="H23" i="3"/>
  <c r="E24" i="3"/>
  <c r="F24" i="3"/>
  <c r="G24" i="3"/>
  <c r="H24" i="3"/>
  <c r="E25" i="3"/>
  <c r="F25" i="3"/>
  <c r="G25" i="3"/>
  <c r="H25" i="3"/>
  <c r="D26" i="3"/>
  <c r="E26" i="3"/>
  <c r="F26" i="3"/>
  <c r="G26" i="3"/>
  <c r="H26" i="3"/>
  <c r="D27" i="3"/>
  <c r="E27" i="3"/>
  <c r="F27" i="3"/>
  <c r="G27" i="3"/>
  <c r="H27" i="3"/>
  <c r="D29" i="3"/>
  <c r="E29" i="3"/>
  <c r="F29" i="3"/>
  <c r="G29" i="3"/>
  <c r="H29" i="3"/>
  <c r="D30" i="3"/>
  <c r="E30" i="3"/>
  <c r="F30" i="3"/>
  <c r="G30" i="3"/>
  <c r="H30" i="3"/>
  <c r="F31" i="3"/>
  <c r="G31" i="3"/>
  <c r="H31" i="3"/>
  <c r="D33" i="3"/>
  <c r="E33" i="3"/>
  <c r="F33" i="3"/>
  <c r="G33" i="3"/>
  <c r="H33" i="3"/>
  <c r="D34" i="3"/>
  <c r="E34" i="3"/>
  <c r="F34" i="3"/>
  <c r="G34" i="3"/>
  <c r="H34" i="3"/>
  <c r="D37" i="3"/>
  <c r="E37" i="3"/>
  <c r="F37" i="3"/>
  <c r="G37" i="3"/>
  <c r="H37" i="3"/>
  <c r="D38" i="3"/>
  <c r="D35" i="3" s="1"/>
  <c r="E38" i="3"/>
  <c r="E35" i="3" s="1"/>
  <c r="F38" i="3"/>
  <c r="F35" i="3" s="1"/>
  <c r="G38" i="3"/>
  <c r="G35" i="3" s="1"/>
  <c r="H38" i="3"/>
  <c r="H35" i="3" s="1"/>
  <c r="C38" i="3"/>
  <c r="C31" i="3"/>
  <c r="C30" i="3"/>
  <c r="C29" i="3"/>
  <c r="C27" i="3"/>
  <c r="C21" i="3"/>
  <c r="C20" i="3"/>
  <c r="C19" i="3"/>
  <c r="C18" i="3"/>
  <c r="C17" i="3" l="1"/>
  <c r="C34" i="3" l="1"/>
  <c r="C37" i="3" l="1"/>
  <c r="C35" i="3"/>
  <c r="C24" i="3"/>
  <c r="C33" i="3" l="1"/>
  <c r="C26" i="3" l="1"/>
  <c r="C25" i="3"/>
  <c r="C23" i="3" l="1"/>
</calcChain>
</file>

<file path=xl/sharedStrings.xml><?xml version="1.0" encoding="utf-8"?>
<sst xmlns="http://schemas.openxmlformats.org/spreadsheetml/2006/main" count="243" uniqueCount="219">
  <si>
    <t>JORDAN CHEMICAL INDUSTRIES</t>
  </si>
  <si>
    <t>JORDAN INDUSTRIAL RESOURCES</t>
  </si>
  <si>
    <t>PREMIER BUSINESS AND PROJECTS CO.LTD</t>
  </si>
  <si>
    <t>THE ARAB PESTICIDES &amp; VETERINARY DRUGS MFG. CO.</t>
  </si>
  <si>
    <t>THE INDUSTRIAL COMMERCIAL &amp; AGRICULTURAL</t>
  </si>
  <si>
    <t>الصناعات البتروكيماوية الوسيطة</t>
  </si>
  <si>
    <t>الصناعات الكيماوية الاردنية</t>
  </si>
  <si>
    <t>الصناعية التجارية الزراعية / الانتاج</t>
  </si>
  <si>
    <t>العربية لصناعة المبيدات والأدوية البيطرية</t>
  </si>
  <si>
    <t>المتصدرة للأعمال والمشاريع</t>
  </si>
  <si>
    <t>الموارد الصناعية الأردنية</t>
  </si>
  <si>
    <t>الممتلكات والآلات والمعدات</t>
  </si>
  <si>
    <t xml:space="preserve"> مشاريع تحت التنفيذ</t>
  </si>
  <si>
    <t xml:space="preserve"> الاستثمارات العقارية</t>
  </si>
  <si>
    <t xml:space="preserve"> الاستثمارات في الشركات التابعة والمشاريع المشتركة والشركات الحليفة</t>
  </si>
  <si>
    <t>موجودات مالية بالقيمة العادلة من خلال الدخل الشامل الاخر</t>
  </si>
  <si>
    <t xml:space="preserve"> الموجودات المالية بالتكلفة المظفأة</t>
  </si>
  <si>
    <t xml:space="preserve"> الذمم التجارية والذمم الأخرى المدينة غير المتداولة</t>
  </si>
  <si>
    <t xml:space="preserve"> إجمالي الموجودات غير المتداولة</t>
  </si>
  <si>
    <t xml:space="preserve"> النقد في الصندوق ولدى البنوك</t>
  </si>
  <si>
    <t xml:space="preserve"> الذمم التجارية والذمم الأخرى المدينة المتداولة</t>
  </si>
  <si>
    <t>الذمم المدينة المتداولة المستحقة من أطراف ذات علاقة</t>
  </si>
  <si>
    <t xml:space="preserve"> المخزون</t>
  </si>
  <si>
    <t xml:space="preserve"> قطع غيار</t>
  </si>
  <si>
    <t xml:space="preserve"> موجودات متداولة أخرى</t>
  </si>
  <si>
    <t xml:space="preserve"> المجموع</t>
  </si>
  <si>
    <t xml:space="preserve"> موجودات محتفظ بها للبيع</t>
  </si>
  <si>
    <t xml:space="preserve"> إجمالي الموجودات المتداولة</t>
  </si>
  <si>
    <t xml:space="preserve"> مجموع الموجودات</t>
  </si>
  <si>
    <t xml:space="preserve"> رأس المال المكتتب به (المدفوع)</t>
  </si>
  <si>
    <t xml:space="preserve"> الأرباح (الخسائر) المدورة</t>
  </si>
  <si>
    <t xml:space="preserve"> علاوة إصدار</t>
  </si>
  <si>
    <t xml:space="preserve"> احتياطي اجباري</t>
  </si>
  <si>
    <t xml:space="preserve"> إحتياطي اختياري</t>
  </si>
  <si>
    <t xml:space="preserve"> إحتياطي خاص</t>
  </si>
  <si>
    <t xml:space="preserve"> إحتياطي القيمة العادلة</t>
  </si>
  <si>
    <t xml:space="preserve"> احتياطي التغير في قيمة فروقات أسعار العملة الأجنبية</t>
  </si>
  <si>
    <t xml:space="preserve"> إجمالي حقوق الملكية المنسوبة إلى مالكي الشركة الأم</t>
  </si>
  <si>
    <t xml:space="preserve"> حقوق غير المسيطرين</t>
  </si>
  <si>
    <t xml:space="preserve"> إجمالي حقوق الملكية</t>
  </si>
  <si>
    <t xml:space="preserve"> الذمم التجارية والذمم الأخرى الدائنة غير المتداولة</t>
  </si>
  <si>
    <t xml:space="preserve"> الاقتراضات غير متداولة</t>
  </si>
  <si>
    <t xml:space="preserve"> قروض دائنة طويلة الاجل</t>
  </si>
  <si>
    <t xml:space="preserve"> إجمالي المطلوبات غير المتداولة</t>
  </si>
  <si>
    <t xml:space="preserve"> الذمم التجارية والذمم الأخرى الدائنة</t>
  </si>
  <si>
    <t xml:space="preserve"> الذمم الدائنة المتداولة إلى أطراف ذات العلاقة</t>
  </si>
  <si>
    <t xml:space="preserve"> المخصصات المتداولة</t>
  </si>
  <si>
    <t xml:space="preserve"> قروض قصيرة الأجل دائنة</t>
  </si>
  <si>
    <t xml:space="preserve"> الاقتراضات المتداولة</t>
  </si>
  <si>
    <t xml:space="preserve"> مخصص ضريبة دخل</t>
  </si>
  <si>
    <t xml:space="preserve"> مطلوبات متداولة أخرى</t>
  </si>
  <si>
    <t xml:space="preserve"> إجمالي المطلوبات المتداولة</t>
  </si>
  <si>
    <t xml:space="preserve"> مجموع المطلوبات</t>
  </si>
  <si>
    <t xml:space="preserve"> النقد وما في حكمه في نهاية الفترة</t>
  </si>
  <si>
    <t xml:space="preserve"> النقد وما في حكمه في بداية الفترة</t>
  </si>
  <si>
    <t xml:space="preserve"> صافي التدفقات النقدي من (المستخدم في) الانشطة التمويلية</t>
  </si>
  <si>
    <t xml:space="preserve"> صافي التدفق النقدي من (المستخدم في) الانشطة الإستثمارية</t>
  </si>
  <si>
    <t xml:space="preserve"> صافي التدفقات النقدية من (المستخدمه في) عمليات التشغيل</t>
  </si>
  <si>
    <t xml:space="preserve"> الربح (الخسارة)، المنسوب إلى حقوق غير المسيطرين</t>
  </si>
  <si>
    <t xml:space="preserve"> الربح (الخسارة)، المنسوب إلى مساهمي الشركة</t>
  </si>
  <si>
    <t xml:space="preserve"> الربح (الخسارة)</t>
  </si>
  <si>
    <t xml:space="preserve"> الربح (الخسارة) من العمليات المتوقفة</t>
  </si>
  <si>
    <t xml:space="preserve"> الربح (الخسارة) من العمليات المستمرة</t>
  </si>
  <si>
    <t xml:space="preserve"> مصروف ضريبة الدخل</t>
  </si>
  <si>
    <t xml:space="preserve"> الربح (الخسارة) قبل الضريبة من العمليات المستمرة</t>
  </si>
  <si>
    <t xml:space="preserve"> الربح (الخسارة ) من استبعاد الاستثمارات في الشركات التابعة</t>
  </si>
  <si>
    <t xml:space="preserve"> الربح (الخسارة ) من استبعاد الاستثمارات في الشركات الحليفة</t>
  </si>
  <si>
    <t xml:space="preserve"> أرباح استثمارات في الشركات التابعة والحليفة والمشاريع المشتركة</t>
  </si>
  <si>
    <t xml:space="preserve"> أرباح (خسائر) موجودات مالية بالتكلفة المطفأة</t>
  </si>
  <si>
    <t xml:space="preserve"> إجمالي المطلوبات وحقوق الملكية</t>
  </si>
  <si>
    <t xml:space="preserve"> الإيرادات</t>
  </si>
  <si>
    <t xml:space="preserve"> تكلفة المبيعات</t>
  </si>
  <si>
    <t xml:space="preserve"> مجمل الربح</t>
  </si>
  <si>
    <t xml:space="preserve"> ارباح ( خسائر ) عملات أجنبية</t>
  </si>
  <si>
    <t xml:space="preserve"> الإيرادات الأخرى</t>
  </si>
  <si>
    <t xml:space="preserve"> المصاريف الادارية والعمومية</t>
  </si>
  <si>
    <t xml:space="preserve"> مصاريف بيع وتوزيع</t>
  </si>
  <si>
    <t xml:space="preserve"> مصاريف اخرى</t>
  </si>
  <si>
    <t xml:space="preserve"> الربح التشغيلي</t>
  </si>
  <si>
    <t xml:space="preserve"> تكاليف التمويل</t>
  </si>
  <si>
    <t xml:space="preserve"> صافي دخل (مصروف) التمويل</t>
  </si>
  <si>
    <t xml:space="preserve"> أرباح (خسائر) موجودات مالية بالقيمة العادلة من خلال قائمة الدخل</t>
  </si>
  <si>
    <t xml:space="preserve"> Property, plant and equipment</t>
  </si>
  <si>
    <t xml:space="preserve"> Projects in progress</t>
  </si>
  <si>
    <t xml:space="preserve"> Investment property</t>
  </si>
  <si>
    <t xml:space="preserve"> Investments in subsidiaries, joint ventures and associates</t>
  </si>
  <si>
    <t xml:space="preserve"> Financial assets at fair value through other comprehensive income</t>
  </si>
  <si>
    <t xml:space="preserve"> Financial assets at amortized cost</t>
  </si>
  <si>
    <t xml:space="preserve"> Trade and other non-current receivables</t>
  </si>
  <si>
    <t xml:space="preserve"> Total non-current assets</t>
  </si>
  <si>
    <t xml:space="preserve"> Cash and banks balances</t>
  </si>
  <si>
    <t xml:space="preserve"> Trade and other current receivables</t>
  </si>
  <si>
    <t xml:space="preserve"> Current receivables due from related parties</t>
  </si>
  <si>
    <t xml:space="preserve"> Inventories</t>
  </si>
  <si>
    <t xml:space="preserve"> Spare parts</t>
  </si>
  <si>
    <t xml:space="preserve"> Other current assets</t>
  </si>
  <si>
    <t xml:space="preserve"> Total</t>
  </si>
  <si>
    <t xml:space="preserve"> Assets held for sale</t>
  </si>
  <si>
    <t xml:space="preserve"> Total current assets</t>
  </si>
  <si>
    <t xml:space="preserve"> Total assets</t>
  </si>
  <si>
    <t xml:space="preserve"> Paid-up capital</t>
  </si>
  <si>
    <t xml:space="preserve"> Retained earnings (accumulated losses)</t>
  </si>
  <si>
    <t xml:space="preserve"> Share premium</t>
  </si>
  <si>
    <t xml:space="preserve"> Statutory reserve</t>
  </si>
  <si>
    <t xml:space="preserve"> Voluntary reserve</t>
  </si>
  <si>
    <t xml:space="preserve"> Special reserve</t>
  </si>
  <si>
    <t xml:space="preserve"> Fair value reserve</t>
  </si>
  <si>
    <t xml:space="preserve"> Reserve of change in value of foreign currency basis spreads</t>
  </si>
  <si>
    <t xml:space="preserve"> Total equity attributable to owners of parent</t>
  </si>
  <si>
    <t xml:space="preserve"> Non-controlling interests</t>
  </si>
  <si>
    <t xml:space="preserve"> Total equity</t>
  </si>
  <si>
    <t xml:space="preserve"> Trade and other non-current payables</t>
  </si>
  <si>
    <t xml:space="preserve"> Non-current borrowings</t>
  </si>
  <si>
    <t xml:space="preserve"> Long term loans payable</t>
  </si>
  <si>
    <t xml:space="preserve"> Total non-current liabilities</t>
  </si>
  <si>
    <t xml:space="preserve"> Trade and other current payables</t>
  </si>
  <si>
    <t xml:space="preserve"> Current payables to related parties</t>
  </si>
  <si>
    <t xml:space="preserve"> Current provisions</t>
  </si>
  <si>
    <t xml:space="preserve"> Short term loans payables</t>
  </si>
  <si>
    <t xml:space="preserve"> Current borrowings</t>
  </si>
  <si>
    <t xml:space="preserve"> Income tax provision</t>
  </si>
  <si>
    <t xml:space="preserve"> Other current liabilities</t>
  </si>
  <si>
    <t xml:space="preserve"> Total current liabilities</t>
  </si>
  <si>
    <t xml:space="preserve"> Total liabilities</t>
  </si>
  <si>
    <t xml:space="preserve"> Total equity and liabilities</t>
  </si>
  <si>
    <t xml:space="preserve"> Revenue</t>
  </si>
  <si>
    <t xml:space="preserve"> Cost of revenues</t>
  </si>
  <si>
    <t xml:space="preserve"> Gross profit</t>
  </si>
  <si>
    <t xml:space="preserve"> Currency exchange differences</t>
  </si>
  <si>
    <t xml:space="preserve"> Other income</t>
  </si>
  <si>
    <t xml:space="preserve"> General and administrative expense</t>
  </si>
  <si>
    <t xml:space="preserve"> Selling and distribution expenses</t>
  </si>
  <si>
    <t xml:space="preserve"> Other expenses</t>
  </si>
  <si>
    <t xml:space="preserve"> Operating profit</t>
  </si>
  <si>
    <t xml:space="preserve"> Finance costs</t>
  </si>
  <si>
    <t xml:space="preserve"> Net finance income (cost)</t>
  </si>
  <si>
    <t xml:space="preserve"> Gains (losses) on financial assets at fair value through profit or loss</t>
  </si>
  <si>
    <t xml:space="preserve"> Gains (losses) on financial assets carried at amortized cost</t>
  </si>
  <si>
    <t xml:space="preserve"> Gains on investments in subsidiaries, joint ventures and associates</t>
  </si>
  <si>
    <t xml:space="preserve"> Gain (loss) from disposal of investments in associates</t>
  </si>
  <si>
    <t xml:space="preserve"> Gain (loss) from disposal of investments in subsidiary</t>
  </si>
  <si>
    <t xml:space="preserve"> Profit (loss) before tax from continuous operations</t>
  </si>
  <si>
    <t xml:space="preserve"> Income Tax Expense</t>
  </si>
  <si>
    <t xml:space="preserve"> Profit (loss) from continuing operations</t>
  </si>
  <si>
    <t xml:space="preserve"> Profit (loss) from discontinued operations</t>
  </si>
  <si>
    <t xml:space="preserve"> Profit (loss)</t>
  </si>
  <si>
    <t xml:space="preserve"> Profit (loss), attributable to owners</t>
  </si>
  <si>
    <t xml:space="preserve"> Profit (loss), attributable to non-controlling interests</t>
  </si>
  <si>
    <t xml:space="preserve"> Net cash flows from (used in) operations</t>
  </si>
  <si>
    <t xml:space="preserve"> Net cash flows from (used in) investing activities</t>
  </si>
  <si>
    <t xml:space="preserve"> Net cash flows from (used in) financing activities</t>
  </si>
  <si>
    <t xml:space="preserve"> Cash and cash equivalents at beginning of period</t>
  </si>
  <si>
    <t xml:space="preserve"> Cash and cash equivalents at end of period</t>
  </si>
  <si>
    <t>INTERMEDIATE PETROCHEMICALS INDUSTRIES</t>
  </si>
  <si>
    <t>قائمة المركز المالي</t>
  </si>
  <si>
    <t>قائمة الدخل</t>
  </si>
  <si>
    <t>قائمة التدفقات النقدية</t>
  </si>
  <si>
    <t>Statement of financial position</t>
  </si>
  <si>
    <t>Income statement</t>
  </si>
  <si>
    <t>Statement of cash flows</t>
  </si>
  <si>
    <t>Annual Financial Data for the Year 2022</t>
  </si>
  <si>
    <t>البيانات المالية السنوية لعام 2022</t>
  </si>
  <si>
    <t>Trading Information in the Regular Market</t>
  </si>
  <si>
    <t>Par Value / Share (JD)</t>
  </si>
  <si>
    <t>Closing Price (JD)</t>
  </si>
  <si>
    <t>Value Traded (JD)</t>
  </si>
  <si>
    <t>No. of Shares Traded</t>
  </si>
  <si>
    <t>No. of Transactions</t>
  </si>
  <si>
    <t>No. of Subscribed Shares</t>
  </si>
  <si>
    <t>Market Capitalization (JD)</t>
  </si>
  <si>
    <t>Fiscal Year Ended</t>
  </si>
  <si>
    <t>معلومات التداول في السوق النظامي</t>
  </si>
  <si>
    <t>(القيمة الاسمية للسهم (دينار</t>
  </si>
  <si>
    <t>(سعر الاغلاق (دينار</t>
  </si>
  <si>
    <t>(حجم التداول (دينار</t>
  </si>
  <si>
    <t>عدد الأسهم المتداولة</t>
  </si>
  <si>
    <t>عدد العقود المنفذة</t>
  </si>
  <si>
    <t xml:space="preserve">عدد الأسهم المكتتب بها </t>
  </si>
  <si>
    <t>(القيمة السوقية (دينار</t>
  </si>
  <si>
    <t>تاريخ انتهاء السنة المالية</t>
  </si>
  <si>
    <t>Financial Ratios</t>
  </si>
  <si>
    <t>Turnover Ratio %</t>
  </si>
  <si>
    <t>Earning Per Share (JD)</t>
  </si>
  <si>
    <t>Book Value Per Share (JD)</t>
  </si>
  <si>
    <t>Price to Book Value (Times)</t>
  </si>
  <si>
    <t>Gross Margin %</t>
  </si>
  <si>
    <t xml:space="preserve">Profit Margin % </t>
  </si>
  <si>
    <t>Return on Assets %</t>
  </si>
  <si>
    <t>Return on Equity %</t>
  </si>
  <si>
    <t>Debit Ratio %</t>
  </si>
  <si>
    <t>Equity Ratio %</t>
  </si>
  <si>
    <t>Fixed Assets Turnover (Times)</t>
  </si>
  <si>
    <t>Working Capital Turnover (Times)</t>
  </si>
  <si>
    <t>Current Ratio (Times)</t>
  </si>
  <si>
    <t>Working Capital (JD)</t>
  </si>
  <si>
    <t xml:space="preserve">النسب المالية </t>
  </si>
  <si>
    <t>% معدل دوران السهم</t>
  </si>
  <si>
    <t>(عائد السهم الواحد (دينار</t>
  </si>
  <si>
    <t xml:space="preserve">القيمة الدفترية للسهم الواحد (دينار) </t>
  </si>
  <si>
    <t>(القيمة السوقية الى العائد (مرة</t>
  </si>
  <si>
    <t>القيمة السوقية الى القيمة الدفترية (مرة)</t>
  </si>
  <si>
    <t>اجمالي الربح من العمليات الى المبيعات %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</si>
  <si>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</si>
  <si>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</si>
  <si>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</si>
  <si>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</si>
  <si>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-</t>
  </si>
  <si>
    <t>صافي الربح قبل الفوائد والضريبة الى المبيعات %</t>
  </si>
  <si>
    <t>Margin Before Interest and Tax %</t>
  </si>
  <si>
    <t xml:space="preserve">Interest Coverage Ratio (Times) </t>
  </si>
  <si>
    <t xml:space="preserve">نسبة التداول (مرة) </t>
  </si>
  <si>
    <t xml:space="preserve">رأس المال العامل (دينار) </t>
  </si>
  <si>
    <t xml:space="preserve">معدل دوران رأس المال العامل (مرة) </t>
  </si>
  <si>
    <t xml:space="preserve">معدل دوران الموجودات الثابتة (مرة) </t>
  </si>
  <si>
    <t xml:space="preserve">معدل دوران الموجودات (مرة) </t>
  </si>
  <si>
    <t xml:space="preserve">معدل تغطية الفوائد (مرة) </t>
  </si>
  <si>
    <t>صافي الربح الى المبيعات %</t>
  </si>
  <si>
    <t>Price Earnings Ratio (Tims)</t>
  </si>
  <si>
    <t>Total Assets Turnover (Times)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</si>
</sst>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\-mm\-yyyy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0" borderId="1" xfId="0" applyNumberFormat="1" applyBorder="1"/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Fill="1" applyBorder="1"/>
    <xf numFmtId="0" fontId="2" fillId="0" borderId="0" xfId="0" applyFont="1"/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0" borderId="0" xfId="0" applyFill="1"/>
    <xf numFmtId="0" fontId="2" fillId="0" borderId="0" xfId="0" applyFont="1" applyFill="1"/>
    <xf numFmtId="0" fontId="3" fillId="0" borderId="0" xfId="0" applyFont="1"/>
    <xf numFmtId="0" fontId="4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center"/>
    </xf>
    <xf numFmtId="1" fontId="1" fillId="0" borderId="6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22</xdr:col>
      <xdr:colOff>171450</xdr:colOff>
      <xdr:row>3</xdr:row>
      <xdr:rowOff>9525</xdr:rowOff>
    </xdr:to>
    <xdr:pic>
      <xdr:nvPicPr>
        <xdr:cNvPr id="2074" name="Picture 1">
          <a:extLst>
            <a:ext uri="{FF2B5EF4-FFF2-40B4-BE49-F238E27FC236}">
              <a16:creationId xmlns:a16="http://schemas.microsoft.com/office/drawing/2014/main" id="{310BCA21-5F1C-462F-B23B-DE42CEDF28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3917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H88"/>
  <sheetViews>
    <sheetView workbookViewId="0">
      <selection activeCell="A7" sqref="A7"/>
    </sheetView>
  </sheetViews>
  <sheetFormatPr defaultRowHeight="12.75" x14ac:dyDescent="0.2"/>
  <cols>
    <col min="1" max="1" width="63" bestFit="1" customWidth="1"/>
    <col min="2" max="7" width="19.28515625" customWidth="1"/>
    <col min="8" max="8" width="49.42578125" bestFit="1" customWidth="1"/>
  </cols>
  <sheetData>
    <row r="7" spans="1:8" ht="15" x14ac:dyDescent="0.25">
      <c r="A7" s="13" t="s">
        <v>160</v>
      </c>
      <c r="H7" s="13" t="s">
        <v>161</v>
      </c>
    </row>
    <row r="9" spans="1:8" s="3" customFormat="1" ht="51" x14ac:dyDescent="0.2">
      <c r="A9" s="8"/>
      <c r="B9" s="7" t="s">
        <v>4</v>
      </c>
      <c r="C9" s="4" t="s">
        <v>2</v>
      </c>
      <c r="D9" s="4" t="s">
        <v>1</v>
      </c>
      <c r="E9" s="4" t="s">
        <v>3</v>
      </c>
      <c r="F9" s="4" t="s">
        <v>153</v>
      </c>
      <c r="G9" s="4" t="s">
        <v>0</v>
      </c>
      <c r="H9" s="8"/>
    </row>
    <row r="10" spans="1:8" s="3" customFormat="1" ht="25.5" x14ac:dyDescent="0.2">
      <c r="A10" s="9"/>
      <c r="B10" s="7" t="s">
        <v>7</v>
      </c>
      <c r="C10" s="4" t="s">
        <v>9</v>
      </c>
      <c r="D10" s="4" t="s">
        <v>10</v>
      </c>
      <c r="E10" s="4" t="s">
        <v>8</v>
      </c>
      <c r="F10" s="4" t="s">
        <v>5</v>
      </c>
      <c r="G10" s="4" t="s">
        <v>6</v>
      </c>
      <c r="H10" s="9"/>
    </row>
    <row r="11" spans="1:8" s="3" customFormat="1" x14ac:dyDescent="0.2">
      <c r="A11" s="10"/>
      <c r="B11" s="7">
        <v>141009</v>
      </c>
      <c r="C11" s="4">
        <v>141010</v>
      </c>
      <c r="D11" s="4">
        <v>141055</v>
      </c>
      <c r="E11" s="4">
        <v>141209</v>
      </c>
      <c r="F11" s="4">
        <v>141217</v>
      </c>
      <c r="G11" s="4">
        <v>141026</v>
      </c>
      <c r="H11" s="10"/>
    </row>
    <row r="13" spans="1:8" x14ac:dyDescent="0.2">
      <c r="A13" s="6" t="s">
        <v>157</v>
      </c>
      <c r="H13" s="6" t="s">
        <v>154</v>
      </c>
    </row>
    <row r="14" spans="1:8" x14ac:dyDescent="0.2">
      <c r="A14" s="1" t="s">
        <v>82</v>
      </c>
      <c r="B14" s="2">
        <v>14508645</v>
      </c>
      <c r="C14" s="2">
        <v>338921</v>
      </c>
      <c r="D14" s="2">
        <v>8625163</v>
      </c>
      <c r="E14" s="2">
        <v>7665319</v>
      </c>
      <c r="F14" s="2">
        <v>4301239</v>
      </c>
      <c r="G14" s="2">
        <v>1413830</v>
      </c>
      <c r="H14" s="1" t="s">
        <v>11</v>
      </c>
    </row>
    <row r="15" spans="1:8" x14ac:dyDescent="0.2">
      <c r="A15" s="5" t="s">
        <v>83</v>
      </c>
      <c r="B15" s="1">
        <v>0</v>
      </c>
      <c r="C15" s="1">
        <v>0</v>
      </c>
      <c r="D15" s="1">
        <v>0</v>
      </c>
      <c r="E15" s="2">
        <v>80813</v>
      </c>
      <c r="F15" s="1">
        <v>0</v>
      </c>
      <c r="G15" s="1">
        <v>0</v>
      </c>
      <c r="H15" s="1" t="s">
        <v>12</v>
      </c>
    </row>
    <row r="16" spans="1:8" x14ac:dyDescent="0.2">
      <c r="A16" s="5" t="s">
        <v>84</v>
      </c>
      <c r="B16" s="1">
        <v>0</v>
      </c>
      <c r="C16" s="2">
        <v>80003</v>
      </c>
      <c r="D16" s="1">
        <v>0</v>
      </c>
      <c r="E16" s="1">
        <v>0</v>
      </c>
      <c r="F16" s="1">
        <v>0</v>
      </c>
      <c r="G16" s="1">
        <v>0</v>
      </c>
      <c r="H16" s="1" t="s">
        <v>13</v>
      </c>
    </row>
    <row r="17" spans="1:8" x14ac:dyDescent="0.2">
      <c r="A17" s="5" t="s">
        <v>85</v>
      </c>
      <c r="B17" s="1">
        <v>0</v>
      </c>
      <c r="C17" s="2">
        <v>2074831</v>
      </c>
      <c r="D17" s="1">
        <v>0</v>
      </c>
      <c r="E17" s="2">
        <v>474418</v>
      </c>
      <c r="F17" s="1">
        <v>0</v>
      </c>
      <c r="G17" s="1">
        <v>0</v>
      </c>
      <c r="H17" s="1" t="s">
        <v>14</v>
      </c>
    </row>
    <row r="18" spans="1:8" x14ac:dyDescent="0.2">
      <c r="A18" s="5" t="s">
        <v>86</v>
      </c>
      <c r="B18" s="2">
        <v>316</v>
      </c>
      <c r="C18" s="2">
        <v>2701</v>
      </c>
      <c r="D18" s="1">
        <v>0</v>
      </c>
      <c r="E18" s="2">
        <v>237090</v>
      </c>
      <c r="F18" s="2">
        <v>21323</v>
      </c>
      <c r="G18" s="2">
        <v>98003</v>
      </c>
      <c r="H18" s="1" t="s">
        <v>15</v>
      </c>
    </row>
    <row r="19" spans="1:8" x14ac:dyDescent="0.2">
      <c r="A19" s="5" t="s">
        <v>87</v>
      </c>
      <c r="B19" s="2">
        <v>1500000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 t="s">
        <v>16</v>
      </c>
    </row>
    <row r="20" spans="1:8" x14ac:dyDescent="0.2">
      <c r="A20" s="5" t="s">
        <v>88</v>
      </c>
      <c r="B20" s="1">
        <v>0</v>
      </c>
      <c r="C20" s="1">
        <v>0</v>
      </c>
      <c r="D20" s="1">
        <v>0</v>
      </c>
      <c r="E20" s="2">
        <v>20000</v>
      </c>
      <c r="F20" s="1">
        <v>0</v>
      </c>
      <c r="G20" s="1">
        <v>0</v>
      </c>
      <c r="H20" s="1" t="s">
        <v>17</v>
      </c>
    </row>
    <row r="21" spans="1:8" x14ac:dyDescent="0.2">
      <c r="A21" s="5" t="s">
        <v>89</v>
      </c>
      <c r="B21" s="2">
        <v>16008961</v>
      </c>
      <c r="C21" s="2">
        <v>2496456</v>
      </c>
      <c r="D21" s="2">
        <v>8625163</v>
      </c>
      <c r="E21" s="2">
        <v>8477640</v>
      </c>
      <c r="F21" s="2">
        <v>4322562</v>
      </c>
      <c r="G21" s="2">
        <v>1511833</v>
      </c>
      <c r="H21" s="1" t="s">
        <v>18</v>
      </c>
    </row>
    <row r="22" spans="1:8" x14ac:dyDescent="0.2">
      <c r="A22" s="5" t="s">
        <v>90</v>
      </c>
      <c r="B22" s="2">
        <v>415622</v>
      </c>
      <c r="C22" s="2">
        <v>294</v>
      </c>
      <c r="D22" s="2">
        <v>15373</v>
      </c>
      <c r="E22" s="2">
        <v>4009268</v>
      </c>
      <c r="F22" s="2">
        <v>227579</v>
      </c>
      <c r="G22" s="2">
        <v>454</v>
      </c>
      <c r="H22" s="1" t="s">
        <v>19</v>
      </c>
    </row>
    <row r="23" spans="1:8" x14ac:dyDescent="0.2">
      <c r="A23" s="5" t="s">
        <v>91</v>
      </c>
      <c r="B23" s="2">
        <v>7129484</v>
      </c>
      <c r="C23" s="1">
        <v>0</v>
      </c>
      <c r="D23" s="2">
        <v>197110</v>
      </c>
      <c r="E23" s="2">
        <v>12721241</v>
      </c>
      <c r="F23" s="2">
        <v>116284</v>
      </c>
      <c r="G23" s="2">
        <v>1151477</v>
      </c>
      <c r="H23" s="1" t="s">
        <v>20</v>
      </c>
    </row>
    <row r="24" spans="1:8" x14ac:dyDescent="0.2">
      <c r="A24" s="5" t="s">
        <v>92</v>
      </c>
      <c r="B24" s="1">
        <v>0</v>
      </c>
      <c r="C24" s="2">
        <v>420785</v>
      </c>
      <c r="D24" s="1">
        <v>0</v>
      </c>
      <c r="E24" s="1">
        <v>0</v>
      </c>
      <c r="F24" s="1">
        <v>0</v>
      </c>
      <c r="G24" s="2">
        <v>1190</v>
      </c>
      <c r="H24" s="1" t="s">
        <v>21</v>
      </c>
    </row>
    <row r="25" spans="1:8" x14ac:dyDescent="0.2">
      <c r="A25" s="5" t="s">
        <v>93</v>
      </c>
      <c r="B25" s="2">
        <v>4106036</v>
      </c>
      <c r="C25" s="1">
        <v>0</v>
      </c>
      <c r="D25" s="2">
        <v>159960</v>
      </c>
      <c r="E25" s="2">
        <v>15307339</v>
      </c>
      <c r="F25" s="2">
        <v>827955</v>
      </c>
      <c r="G25" s="2">
        <v>702215</v>
      </c>
      <c r="H25" s="1" t="s">
        <v>22</v>
      </c>
    </row>
    <row r="26" spans="1:8" x14ac:dyDescent="0.2">
      <c r="A26" s="5" t="s">
        <v>94</v>
      </c>
      <c r="B26" s="2">
        <v>257843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 t="s">
        <v>23</v>
      </c>
    </row>
    <row r="27" spans="1:8" x14ac:dyDescent="0.2">
      <c r="A27" s="5" t="s">
        <v>95</v>
      </c>
      <c r="B27" s="2">
        <v>1035914</v>
      </c>
      <c r="C27" s="2">
        <v>2165</v>
      </c>
      <c r="D27" s="2">
        <v>2213</v>
      </c>
      <c r="E27" s="2">
        <v>1077020</v>
      </c>
      <c r="F27" s="2">
        <v>87352</v>
      </c>
      <c r="G27" s="1">
        <v>0</v>
      </c>
      <c r="H27" s="1" t="s">
        <v>24</v>
      </c>
    </row>
    <row r="28" spans="1:8" x14ac:dyDescent="0.2">
      <c r="A28" s="5" t="s">
        <v>96</v>
      </c>
      <c r="B28" s="2">
        <v>12944899</v>
      </c>
      <c r="C28" s="2">
        <v>423244</v>
      </c>
      <c r="D28" s="2">
        <v>374656</v>
      </c>
      <c r="E28" s="2">
        <v>33114868</v>
      </c>
      <c r="F28" s="2">
        <v>1259170</v>
      </c>
      <c r="G28" s="2">
        <v>1855336</v>
      </c>
      <c r="H28" s="1" t="s">
        <v>25</v>
      </c>
    </row>
    <row r="29" spans="1:8" x14ac:dyDescent="0.2">
      <c r="A29" s="5" t="s">
        <v>97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1" t="s">
        <v>26</v>
      </c>
    </row>
    <row r="30" spans="1:8" x14ac:dyDescent="0.2">
      <c r="A30" s="5" t="s">
        <v>98</v>
      </c>
      <c r="B30" s="2">
        <v>12944899</v>
      </c>
      <c r="C30" s="2">
        <v>423244</v>
      </c>
      <c r="D30" s="2">
        <v>374656</v>
      </c>
      <c r="E30" s="2">
        <v>33114868</v>
      </c>
      <c r="F30" s="2">
        <v>1259170</v>
      </c>
      <c r="G30" s="2">
        <v>1855336</v>
      </c>
      <c r="H30" s="1" t="s">
        <v>27</v>
      </c>
    </row>
    <row r="31" spans="1:8" x14ac:dyDescent="0.2">
      <c r="A31" s="5" t="s">
        <v>99</v>
      </c>
      <c r="B31" s="2">
        <v>28953860</v>
      </c>
      <c r="C31" s="2">
        <v>2919700</v>
      </c>
      <c r="D31" s="2">
        <v>8999819</v>
      </c>
      <c r="E31" s="2">
        <v>41592508</v>
      </c>
      <c r="F31" s="2">
        <v>5581732</v>
      </c>
      <c r="G31" s="2">
        <v>3367169</v>
      </c>
      <c r="H31" s="1" t="s">
        <v>28</v>
      </c>
    </row>
    <row r="32" spans="1:8" x14ac:dyDescent="0.2">
      <c r="A32" s="5" t="s">
        <v>100</v>
      </c>
      <c r="B32" s="2">
        <v>14956389</v>
      </c>
      <c r="C32" s="2">
        <v>1500000</v>
      </c>
      <c r="D32" s="2">
        <v>6285649</v>
      </c>
      <c r="E32" s="2">
        <v>15000000</v>
      </c>
      <c r="F32" s="2">
        <v>3000000</v>
      </c>
      <c r="G32" s="2">
        <v>1799624</v>
      </c>
      <c r="H32" s="1" t="s">
        <v>29</v>
      </c>
    </row>
    <row r="33" spans="1:8" x14ac:dyDescent="0.2">
      <c r="A33" s="5" t="s">
        <v>101</v>
      </c>
      <c r="B33" s="2">
        <v>898673</v>
      </c>
      <c r="C33" s="2">
        <v>-46230</v>
      </c>
      <c r="D33" s="2">
        <v>-480889</v>
      </c>
      <c r="E33" s="2">
        <v>8725596</v>
      </c>
      <c r="F33" s="2">
        <v>-2020000</v>
      </c>
      <c r="G33" s="2">
        <v>-1840650</v>
      </c>
      <c r="H33" s="1" t="s">
        <v>30</v>
      </c>
    </row>
    <row r="34" spans="1:8" x14ac:dyDescent="0.2">
      <c r="A34" s="5" t="s">
        <v>102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 t="s">
        <v>31</v>
      </c>
    </row>
    <row r="35" spans="1:8" x14ac:dyDescent="0.2">
      <c r="A35" s="5" t="s">
        <v>103</v>
      </c>
      <c r="B35" s="2">
        <v>3817653</v>
      </c>
      <c r="C35" s="2">
        <v>784554</v>
      </c>
      <c r="D35" s="2">
        <v>873196</v>
      </c>
      <c r="E35" s="2">
        <v>3750000</v>
      </c>
      <c r="F35" s="1">
        <v>0</v>
      </c>
      <c r="G35" s="2">
        <v>0</v>
      </c>
      <c r="H35" s="1" t="s">
        <v>32</v>
      </c>
    </row>
    <row r="36" spans="1:8" x14ac:dyDescent="0.2">
      <c r="A36" s="5" t="s">
        <v>104</v>
      </c>
      <c r="B36" s="1">
        <v>0</v>
      </c>
      <c r="C36" s="2">
        <v>511279</v>
      </c>
      <c r="D36" s="1">
        <v>0</v>
      </c>
      <c r="E36" s="2">
        <v>2118949</v>
      </c>
      <c r="F36" s="1">
        <v>0</v>
      </c>
      <c r="G36" s="1">
        <v>0</v>
      </c>
      <c r="H36" s="1" t="s">
        <v>33</v>
      </c>
    </row>
    <row r="37" spans="1:8" x14ac:dyDescent="0.2">
      <c r="A37" s="5" t="s">
        <v>105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2">
        <v>0</v>
      </c>
      <c r="H37" s="1" t="s">
        <v>34</v>
      </c>
    </row>
    <row r="38" spans="1:8" x14ac:dyDescent="0.2">
      <c r="A38" s="5" t="s">
        <v>106</v>
      </c>
      <c r="B38" s="1">
        <v>0</v>
      </c>
      <c r="C38" s="1">
        <v>0</v>
      </c>
      <c r="D38" s="1">
        <v>0</v>
      </c>
      <c r="E38" s="1">
        <v>0</v>
      </c>
      <c r="F38" s="2">
        <v>-7677</v>
      </c>
      <c r="G38" s="1">
        <v>0</v>
      </c>
      <c r="H38" s="1" t="s">
        <v>35</v>
      </c>
    </row>
    <row r="39" spans="1:8" x14ac:dyDescent="0.2">
      <c r="A39" s="5" t="s">
        <v>107</v>
      </c>
      <c r="B39" s="1">
        <v>0</v>
      </c>
      <c r="C39" s="2">
        <v>-26175</v>
      </c>
      <c r="D39" s="2">
        <v>399184</v>
      </c>
      <c r="E39" s="2">
        <v>-2772950</v>
      </c>
      <c r="F39" s="1">
        <v>0</v>
      </c>
      <c r="G39" s="2">
        <v>55423</v>
      </c>
      <c r="H39" s="1" t="s">
        <v>36</v>
      </c>
    </row>
    <row r="40" spans="1:8" x14ac:dyDescent="0.2">
      <c r="A40" s="5" t="s">
        <v>108</v>
      </c>
      <c r="B40" s="2">
        <v>19672715</v>
      </c>
      <c r="C40" s="2">
        <v>2723428</v>
      </c>
      <c r="D40" s="2">
        <v>7077140</v>
      </c>
      <c r="E40" s="2">
        <v>26821595</v>
      </c>
      <c r="F40" s="2">
        <v>972323</v>
      </c>
      <c r="G40" s="2">
        <v>14397</v>
      </c>
      <c r="H40" s="1" t="s">
        <v>37</v>
      </c>
    </row>
    <row r="41" spans="1:8" x14ac:dyDescent="0.2">
      <c r="A41" s="5" t="s">
        <v>109</v>
      </c>
      <c r="B41" s="1">
        <v>0</v>
      </c>
      <c r="C41" s="1">
        <v>0</v>
      </c>
      <c r="D41" s="2">
        <v>2750</v>
      </c>
      <c r="E41" s="2">
        <v>6312602</v>
      </c>
      <c r="F41" s="1">
        <v>0</v>
      </c>
      <c r="G41" s="1">
        <v>0</v>
      </c>
      <c r="H41" s="1" t="s">
        <v>38</v>
      </c>
    </row>
    <row r="42" spans="1:8" x14ac:dyDescent="0.2">
      <c r="A42" s="5" t="s">
        <v>110</v>
      </c>
      <c r="B42" s="2">
        <v>19672715</v>
      </c>
      <c r="C42" s="2">
        <v>2723428</v>
      </c>
      <c r="D42" s="2">
        <v>7079890</v>
      </c>
      <c r="E42" s="2">
        <v>33134197</v>
      </c>
      <c r="F42" s="2">
        <v>972323</v>
      </c>
      <c r="G42" s="2">
        <v>14397</v>
      </c>
      <c r="H42" s="1" t="s">
        <v>39</v>
      </c>
    </row>
    <row r="43" spans="1:8" x14ac:dyDescent="0.2">
      <c r="A43" s="5" t="s">
        <v>111</v>
      </c>
      <c r="B43" s="2">
        <v>0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1" t="s">
        <v>40</v>
      </c>
    </row>
    <row r="44" spans="1:8" x14ac:dyDescent="0.2">
      <c r="A44" s="5" t="s">
        <v>112</v>
      </c>
      <c r="B44" s="2">
        <v>253470</v>
      </c>
      <c r="C44" s="1">
        <v>0</v>
      </c>
      <c r="D44" s="1">
        <v>0</v>
      </c>
      <c r="E44" s="2">
        <v>1307372</v>
      </c>
      <c r="F44" s="1">
        <v>0</v>
      </c>
      <c r="G44" s="2">
        <v>305707</v>
      </c>
      <c r="H44" s="1" t="s">
        <v>41</v>
      </c>
    </row>
    <row r="45" spans="1:8" x14ac:dyDescent="0.2">
      <c r="A45" s="5" t="s">
        <v>113</v>
      </c>
      <c r="B45" s="1">
        <v>0</v>
      </c>
      <c r="C45" s="1">
        <v>0</v>
      </c>
      <c r="D45" s="2">
        <v>976074</v>
      </c>
      <c r="E45" s="1">
        <v>0</v>
      </c>
      <c r="F45" s="2">
        <v>3110596</v>
      </c>
      <c r="G45" s="1">
        <v>0</v>
      </c>
      <c r="H45" s="1" t="s">
        <v>42</v>
      </c>
    </row>
    <row r="46" spans="1:8" x14ac:dyDescent="0.2">
      <c r="A46" s="5" t="s">
        <v>114</v>
      </c>
      <c r="B46" s="2">
        <v>253470</v>
      </c>
      <c r="C46" s="1">
        <v>0</v>
      </c>
      <c r="D46" s="2">
        <v>976074</v>
      </c>
      <c r="E46" s="2">
        <v>1307372</v>
      </c>
      <c r="F46" s="2">
        <v>3110596</v>
      </c>
      <c r="G46" s="2">
        <v>305707</v>
      </c>
      <c r="H46" s="1" t="s">
        <v>43</v>
      </c>
    </row>
    <row r="47" spans="1:8" x14ac:dyDescent="0.2">
      <c r="A47" s="5" t="s">
        <v>115</v>
      </c>
      <c r="B47" s="2">
        <v>2430391</v>
      </c>
      <c r="C47" s="1">
        <v>0</v>
      </c>
      <c r="D47" s="2">
        <v>832437</v>
      </c>
      <c r="E47" s="2">
        <v>2550855</v>
      </c>
      <c r="F47" s="2">
        <v>88115</v>
      </c>
      <c r="G47" s="2">
        <v>1025943</v>
      </c>
      <c r="H47" s="1" t="s">
        <v>44</v>
      </c>
    </row>
    <row r="48" spans="1:8" x14ac:dyDescent="0.2">
      <c r="A48" s="5" t="s">
        <v>116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2">
        <v>427386</v>
      </c>
      <c r="H48" s="1" t="s">
        <v>45</v>
      </c>
    </row>
    <row r="49" spans="1:8" x14ac:dyDescent="0.2">
      <c r="A49" s="5" t="s">
        <v>117</v>
      </c>
      <c r="B49" s="1">
        <v>0</v>
      </c>
      <c r="C49" s="2">
        <v>81917</v>
      </c>
      <c r="D49" s="1">
        <v>0</v>
      </c>
      <c r="E49" s="2">
        <v>826133</v>
      </c>
      <c r="F49" s="1">
        <v>0</v>
      </c>
      <c r="G49" s="1">
        <v>0</v>
      </c>
      <c r="H49" s="1" t="s">
        <v>46</v>
      </c>
    </row>
    <row r="50" spans="1:8" x14ac:dyDescent="0.2">
      <c r="A50" s="5" t="s">
        <v>118</v>
      </c>
      <c r="B50" s="1">
        <v>0</v>
      </c>
      <c r="C50" s="1">
        <v>0</v>
      </c>
      <c r="D50" s="1">
        <v>0</v>
      </c>
      <c r="E50" s="1">
        <v>0</v>
      </c>
      <c r="F50" s="2">
        <v>786432</v>
      </c>
      <c r="G50" s="2">
        <v>1538847</v>
      </c>
      <c r="H50" s="1" t="s">
        <v>47</v>
      </c>
    </row>
    <row r="51" spans="1:8" x14ac:dyDescent="0.2">
      <c r="A51" s="5" t="s">
        <v>119</v>
      </c>
      <c r="B51" s="2">
        <v>6497772</v>
      </c>
      <c r="C51" s="1">
        <v>0</v>
      </c>
      <c r="D51" s="1">
        <v>0</v>
      </c>
      <c r="E51" s="2">
        <v>1976761</v>
      </c>
      <c r="F51" s="2">
        <v>472721</v>
      </c>
      <c r="G51" s="1">
        <v>0</v>
      </c>
      <c r="H51" s="1" t="s">
        <v>48</v>
      </c>
    </row>
    <row r="52" spans="1:8" x14ac:dyDescent="0.2">
      <c r="A52" s="5" t="s">
        <v>120</v>
      </c>
      <c r="B52" s="2">
        <v>0</v>
      </c>
      <c r="C52" s="1">
        <v>0</v>
      </c>
      <c r="D52" s="1">
        <v>0</v>
      </c>
      <c r="E52" s="2">
        <v>0</v>
      </c>
      <c r="F52" s="2">
        <v>0</v>
      </c>
      <c r="G52" s="1">
        <v>0</v>
      </c>
      <c r="H52" s="1" t="s">
        <v>49</v>
      </c>
    </row>
    <row r="53" spans="1:8" x14ac:dyDescent="0.2">
      <c r="A53" s="5" t="s">
        <v>121</v>
      </c>
      <c r="B53" s="2">
        <v>99512</v>
      </c>
      <c r="C53" s="2">
        <v>114355</v>
      </c>
      <c r="D53" s="2">
        <v>111418</v>
      </c>
      <c r="E53" s="2">
        <v>1797190</v>
      </c>
      <c r="F53" s="2">
        <v>151545</v>
      </c>
      <c r="G53" s="2">
        <v>54889</v>
      </c>
      <c r="H53" s="1" t="s">
        <v>50</v>
      </c>
    </row>
    <row r="54" spans="1:8" x14ac:dyDescent="0.2">
      <c r="A54" s="5" t="s">
        <v>122</v>
      </c>
      <c r="B54" s="2">
        <v>9027675</v>
      </c>
      <c r="C54" s="2">
        <v>196272</v>
      </c>
      <c r="D54" s="2">
        <v>943855</v>
      </c>
      <c r="E54" s="2">
        <v>7150939</v>
      </c>
      <c r="F54" s="2">
        <v>1498813</v>
      </c>
      <c r="G54" s="2">
        <v>3047065</v>
      </c>
      <c r="H54" s="1" t="s">
        <v>51</v>
      </c>
    </row>
    <row r="55" spans="1:8" x14ac:dyDescent="0.2">
      <c r="A55" s="5" t="s">
        <v>123</v>
      </c>
      <c r="B55" s="2">
        <v>9281145</v>
      </c>
      <c r="C55" s="2">
        <v>196272</v>
      </c>
      <c r="D55" s="2">
        <v>1919929</v>
      </c>
      <c r="E55" s="2">
        <v>8458311</v>
      </c>
      <c r="F55" s="2">
        <v>4609409</v>
      </c>
      <c r="G55" s="2">
        <v>3352772</v>
      </c>
      <c r="H55" s="1" t="s">
        <v>52</v>
      </c>
    </row>
    <row r="56" spans="1:8" x14ac:dyDescent="0.2">
      <c r="A56" s="5" t="s">
        <v>124</v>
      </c>
      <c r="B56" s="2">
        <v>28953860</v>
      </c>
      <c r="C56" s="2">
        <v>2919700</v>
      </c>
      <c r="D56" s="2">
        <v>8999819</v>
      </c>
      <c r="E56" s="2">
        <v>41592508</v>
      </c>
      <c r="F56" s="2">
        <v>5581732</v>
      </c>
      <c r="G56" s="2">
        <v>3367169</v>
      </c>
      <c r="H56" s="1" t="s">
        <v>69</v>
      </c>
    </row>
    <row r="57" spans="1:8" x14ac:dyDescent="0.2">
      <c r="A57" s="11"/>
    </row>
    <row r="58" spans="1:8" x14ac:dyDescent="0.2">
      <c r="A58" s="12" t="s">
        <v>158</v>
      </c>
      <c r="H58" s="6" t="s">
        <v>155</v>
      </c>
    </row>
    <row r="59" spans="1:8" x14ac:dyDescent="0.2">
      <c r="A59" s="5" t="s">
        <v>125</v>
      </c>
      <c r="B59" s="2">
        <v>31197700</v>
      </c>
      <c r="C59" s="2">
        <v>0</v>
      </c>
      <c r="D59" s="2">
        <v>644877</v>
      </c>
      <c r="E59" s="2">
        <v>24240454</v>
      </c>
      <c r="F59" s="2">
        <v>1389487</v>
      </c>
      <c r="G59" s="2">
        <v>4565472</v>
      </c>
      <c r="H59" s="1" t="s">
        <v>70</v>
      </c>
    </row>
    <row r="60" spans="1:8" x14ac:dyDescent="0.2">
      <c r="A60" s="5" t="s">
        <v>126</v>
      </c>
      <c r="B60" s="2">
        <v>28720286</v>
      </c>
      <c r="C60" s="2">
        <v>0</v>
      </c>
      <c r="D60" s="2">
        <v>626424</v>
      </c>
      <c r="E60" s="2">
        <v>15850315</v>
      </c>
      <c r="F60" s="2">
        <v>1616868</v>
      </c>
      <c r="G60" s="2">
        <v>3880268</v>
      </c>
      <c r="H60" s="1" t="s">
        <v>71</v>
      </c>
    </row>
    <row r="61" spans="1:8" x14ac:dyDescent="0.2">
      <c r="A61" s="5" t="s">
        <v>127</v>
      </c>
      <c r="B61" s="2">
        <v>2477414</v>
      </c>
      <c r="C61" s="2">
        <v>0</v>
      </c>
      <c r="D61" s="2">
        <v>18453</v>
      </c>
      <c r="E61" s="2">
        <v>8390139</v>
      </c>
      <c r="F61" s="2">
        <v>-227381</v>
      </c>
      <c r="G61" s="2">
        <v>685204</v>
      </c>
      <c r="H61" s="1" t="s">
        <v>72</v>
      </c>
    </row>
    <row r="62" spans="1:8" x14ac:dyDescent="0.2">
      <c r="A62" s="5" t="s">
        <v>128</v>
      </c>
      <c r="B62" s="1">
        <v>0</v>
      </c>
      <c r="C62" s="1">
        <v>0</v>
      </c>
      <c r="D62" s="2">
        <v>23463</v>
      </c>
      <c r="E62" s="1">
        <v>0</v>
      </c>
      <c r="F62" s="1">
        <v>0</v>
      </c>
      <c r="G62" s="1">
        <v>0</v>
      </c>
      <c r="H62" s="1" t="s">
        <v>73</v>
      </c>
    </row>
    <row r="63" spans="1:8" x14ac:dyDescent="0.2">
      <c r="A63" s="5" t="s">
        <v>129</v>
      </c>
      <c r="B63" s="2">
        <v>76403</v>
      </c>
      <c r="C63" s="2">
        <v>138231</v>
      </c>
      <c r="D63" s="2">
        <v>11143</v>
      </c>
      <c r="E63" s="2">
        <v>69393</v>
      </c>
      <c r="F63" s="2">
        <v>96439</v>
      </c>
      <c r="G63" s="1">
        <v>0</v>
      </c>
      <c r="H63" s="1" t="s">
        <v>74</v>
      </c>
    </row>
    <row r="64" spans="1:8" x14ac:dyDescent="0.2">
      <c r="A64" s="5" t="s">
        <v>130</v>
      </c>
      <c r="B64" s="2">
        <v>710133</v>
      </c>
      <c r="C64" s="2">
        <v>395428</v>
      </c>
      <c r="D64" s="2">
        <v>169628</v>
      </c>
      <c r="E64" s="2">
        <v>1712393</v>
      </c>
      <c r="F64" s="2">
        <v>266501</v>
      </c>
      <c r="G64" s="2">
        <v>328368</v>
      </c>
      <c r="H64" s="1" t="s">
        <v>75</v>
      </c>
    </row>
    <row r="65" spans="1:8" x14ac:dyDescent="0.2">
      <c r="A65" s="5" t="s">
        <v>131</v>
      </c>
      <c r="B65" s="2">
        <v>862026</v>
      </c>
      <c r="C65" s="1">
        <v>0</v>
      </c>
      <c r="D65" s="2">
        <v>46724</v>
      </c>
      <c r="E65" s="2">
        <v>1018449</v>
      </c>
      <c r="F65" s="2">
        <v>60023</v>
      </c>
      <c r="G65" s="2">
        <v>44529</v>
      </c>
      <c r="H65" s="1" t="s">
        <v>76</v>
      </c>
    </row>
    <row r="66" spans="1:8" x14ac:dyDescent="0.2">
      <c r="A66" s="5" t="s">
        <v>132</v>
      </c>
      <c r="B66" s="2">
        <v>57931</v>
      </c>
      <c r="C66" s="1">
        <v>0</v>
      </c>
      <c r="D66" s="2">
        <v>19182</v>
      </c>
      <c r="E66" s="2">
        <v>545000</v>
      </c>
      <c r="F66" s="2">
        <v>4247</v>
      </c>
      <c r="G66" s="2">
        <v>0</v>
      </c>
      <c r="H66" s="1" t="s">
        <v>77</v>
      </c>
    </row>
    <row r="67" spans="1:8" x14ac:dyDescent="0.2">
      <c r="A67" s="5" t="s">
        <v>133</v>
      </c>
      <c r="B67" s="2">
        <v>923727</v>
      </c>
      <c r="C67" s="2">
        <v>-257197</v>
      </c>
      <c r="D67" s="2">
        <v>-182475</v>
      </c>
      <c r="E67" s="2">
        <v>5183690</v>
      </c>
      <c r="F67" s="2">
        <v>-461713</v>
      </c>
      <c r="G67" s="2">
        <v>312307</v>
      </c>
      <c r="H67" s="1" t="s">
        <v>78</v>
      </c>
    </row>
    <row r="68" spans="1:8" x14ac:dyDescent="0.2">
      <c r="A68" s="5" t="s">
        <v>134</v>
      </c>
      <c r="B68" s="2">
        <v>265898</v>
      </c>
      <c r="C68" s="1">
        <v>0</v>
      </c>
      <c r="D68" s="1">
        <v>0</v>
      </c>
      <c r="E68" s="2">
        <v>229487</v>
      </c>
      <c r="F68" s="2">
        <v>239869</v>
      </c>
      <c r="G68" s="2">
        <v>55505</v>
      </c>
      <c r="H68" s="1" t="s">
        <v>79</v>
      </c>
    </row>
    <row r="69" spans="1:8" x14ac:dyDescent="0.2">
      <c r="A69" s="5" t="s">
        <v>135</v>
      </c>
      <c r="B69" s="2">
        <v>-265898</v>
      </c>
      <c r="C69" s="1">
        <v>0</v>
      </c>
      <c r="D69" s="1">
        <v>0</v>
      </c>
      <c r="E69" s="2">
        <v>-229487</v>
      </c>
      <c r="F69" s="2">
        <v>-239869</v>
      </c>
      <c r="G69" s="2">
        <v>-55505</v>
      </c>
      <c r="H69" s="1" t="s">
        <v>80</v>
      </c>
    </row>
    <row r="70" spans="1:8" x14ac:dyDescent="0.2">
      <c r="A70" s="5" t="s">
        <v>136</v>
      </c>
      <c r="B70" s="1">
        <v>0</v>
      </c>
      <c r="C70" s="1">
        <v>0</v>
      </c>
      <c r="D70" s="2">
        <v>-136384</v>
      </c>
      <c r="E70" s="1">
        <v>0</v>
      </c>
      <c r="F70" s="1">
        <v>0</v>
      </c>
      <c r="G70" s="1">
        <v>0</v>
      </c>
      <c r="H70" s="1" t="s">
        <v>81</v>
      </c>
    </row>
    <row r="71" spans="1:8" x14ac:dyDescent="0.2">
      <c r="A71" s="5" t="s">
        <v>137</v>
      </c>
      <c r="B71" s="1">
        <v>0</v>
      </c>
      <c r="C71" s="1">
        <v>0</v>
      </c>
      <c r="D71" s="2">
        <v>0</v>
      </c>
      <c r="E71" s="1">
        <v>0</v>
      </c>
      <c r="F71" s="1">
        <v>0</v>
      </c>
      <c r="G71" s="1">
        <v>0</v>
      </c>
      <c r="H71" s="1" t="s">
        <v>68</v>
      </c>
    </row>
    <row r="72" spans="1:8" x14ac:dyDescent="0.2">
      <c r="A72" s="5" t="s">
        <v>138</v>
      </c>
      <c r="B72" s="1">
        <v>0</v>
      </c>
      <c r="C72" s="2">
        <v>202520</v>
      </c>
      <c r="D72" s="1">
        <v>0</v>
      </c>
      <c r="E72" s="2">
        <v>286485</v>
      </c>
      <c r="F72" s="1">
        <v>0</v>
      </c>
      <c r="G72" s="1">
        <v>0</v>
      </c>
      <c r="H72" s="1" t="s">
        <v>67</v>
      </c>
    </row>
    <row r="73" spans="1:8" x14ac:dyDescent="0.2">
      <c r="A73" s="5" t="s">
        <v>139</v>
      </c>
      <c r="B73" s="1">
        <v>0</v>
      </c>
      <c r="C73" s="2">
        <v>0</v>
      </c>
      <c r="D73" s="1">
        <v>0</v>
      </c>
      <c r="E73" s="2">
        <v>0</v>
      </c>
      <c r="F73" s="1">
        <v>0</v>
      </c>
      <c r="G73" s="1">
        <v>0</v>
      </c>
      <c r="H73" s="1" t="s">
        <v>66</v>
      </c>
    </row>
    <row r="74" spans="1:8" x14ac:dyDescent="0.2">
      <c r="A74" s="5" t="s">
        <v>140</v>
      </c>
      <c r="B74" s="1">
        <v>0</v>
      </c>
      <c r="C74" s="2">
        <v>0</v>
      </c>
      <c r="D74" s="1">
        <v>0</v>
      </c>
      <c r="E74" s="2">
        <v>0</v>
      </c>
      <c r="F74" s="1">
        <v>0</v>
      </c>
      <c r="G74" s="1">
        <v>0</v>
      </c>
      <c r="H74" s="1" t="s">
        <v>65</v>
      </c>
    </row>
    <row r="75" spans="1:8" x14ac:dyDescent="0.2">
      <c r="A75" s="5" t="s">
        <v>141</v>
      </c>
      <c r="B75" s="2">
        <v>657829</v>
      </c>
      <c r="C75" s="2">
        <v>-54677</v>
      </c>
      <c r="D75" s="2">
        <v>-318859</v>
      </c>
      <c r="E75" s="2">
        <v>5240688</v>
      </c>
      <c r="F75" s="2">
        <v>-701582</v>
      </c>
      <c r="G75" s="2">
        <v>256802</v>
      </c>
      <c r="H75" s="1" t="s">
        <v>64</v>
      </c>
    </row>
    <row r="76" spans="1:8" x14ac:dyDescent="0.2">
      <c r="A76" s="5" t="s">
        <v>142</v>
      </c>
      <c r="B76" s="2">
        <v>155000</v>
      </c>
      <c r="C76" s="2">
        <v>0</v>
      </c>
      <c r="D76" s="1">
        <v>0</v>
      </c>
      <c r="E76" s="2">
        <v>381410</v>
      </c>
      <c r="F76" s="1">
        <v>0</v>
      </c>
      <c r="G76" s="2">
        <v>0</v>
      </c>
      <c r="H76" s="1" t="s">
        <v>63</v>
      </c>
    </row>
    <row r="77" spans="1:8" x14ac:dyDescent="0.2">
      <c r="A77" s="5" t="s">
        <v>143</v>
      </c>
      <c r="B77" s="2">
        <v>502829</v>
      </c>
      <c r="C77" s="2">
        <v>-54677</v>
      </c>
      <c r="D77" s="2">
        <v>-318859</v>
      </c>
      <c r="E77" s="2">
        <v>4859278</v>
      </c>
      <c r="F77" s="2">
        <v>-701582</v>
      </c>
      <c r="G77" s="2">
        <v>256802</v>
      </c>
      <c r="H77" s="1" t="s">
        <v>62</v>
      </c>
    </row>
    <row r="78" spans="1:8" x14ac:dyDescent="0.2">
      <c r="A78" s="5" t="s">
        <v>144</v>
      </c>
      <c r="B78" s="1">
        <v>0</v>
      </c>
      <c r="C78" s="1">
        <v>0</v>
      </c>
      <c r="D78" s="1">
        <v>0</v>
      </c>
      <c r="E78" s="1">
        <v>0</v>
      </c>
      <c r="F78" s="2">
        <v>-91342</v>
      </c>
      <c r="G78" s="2">
        <v>4983</v>
      </c>
      <c r="H78" s="1" t="s">
        <v>61</v>
      </c>
    </row>
    <row r="79" spans="1:8" x14ac:dyDescent="0.2">
      <c r="A79" s="5" t="s">
        <v>145</v>
      </c>
      <c r="B79" s="2">
        <v>502829</v>
      </c>
      <c r="C79" s="2">
        <v>-54677</v>
      </c>
      <c r="D79" s="2">
        <v>-318859</v>
      </c>
      <c r="E79" s="2">
        <v>4859278</v>
      </c>
      <c r="F79" s="2">
        <v>-792924</v>
      </c>
      <c r="G79" s="2">
        <v>261785</v>
      </c>
      <c r="H79" s="1" t="s">
        <v>60</v>
      </c>
    </row>
    <row r="80" spans="1:8" x14ac:dyDescent="0.2">
      <c r="A80" s="5" t="s">
        <v>146</v>
      </c>
      <c r="B80" s="2">
        <v>502829</v>
      </c>
      <c r="C80" s="1">
        <v>-54677</v>
      </c>
      <c r="D80" s="1">
        <v>-318859</v>
      </c>
      <c r="E80" s="2">
        <v>3908236</v>
      </c>
      <c r="F80" s="1">
        <v>-792924</v>
      </c>
      <c r="G80" s="1">
        <v>261785</v>
      </c>
      <c r="H80" s="1" t="s">
        <v>59</v>
      </c>
    </row>
    <row r="81" spans="1:8" x14ac:dyDescent="0.2">
      <c r="A81" s="1" t="s">
        <v>147</v>
      </c>
      <c r="B81" s="1">
        <v>0</v>
      </c>
      <c r="C81" s="1">
        <v>0</v>
      </c>
      <c r="D81" s="1">
        <v>0</v>
      </c>
      <c r="E81" s="2">
        <v>951042</v>
      </c>
      <c r="F81" s="1">
        <v>0</v>
      </c>
      <c r="G81" s="1">
        <v>0</v>
      </c>
      <c r="H81" s="1" t="s">
        <v>58</v>
      </c>
    </row>
    <row r="83" spans="1:8" x14ac:dyDescent="0.2">
      <c r="A83" s="6" t="s">
        <v>159</v>
      </c>
      <c r="H83" s="6" t="s">
        <v>156</v>
      </c>
    </row>
    <row r="84" spans="1:8" x14ac:dyDescent="0.2">
      <c r="A84" s="1" t="s">
        <v>148</v>
      </c>
      <c r="B84" s="2">
        <v>-2400484</v>
      </c>
      <c r="C84" s="2">
        <v>-219815</v>
      </c>
      <c r="D84" s="2">
        <v>-455813</v>
      </c>
      <c r="E84" s="2">
        <v>1806400</v>
      </c>
      <c r="F84" s="2">
        <v>61774</v>
      </c>
      <c r="G84" s="2">
        <v>657180</v>
      </c>
      <c r="H84" s="1" t="s">
        <v>57</v>
      </c>
    </row>
    <row r="85" spans="1:8" x14ac:dyDescent="0.2">
      <c r="A85" s="1" t="s">
        <v>149</v>
      </c>
      <c r="B85" s="2">
        <v>111641</v>
      </c>
      <c r="C85" s="2">
        <v>441080</v>
      </c>
      <c r="D85" s="2">
        <v>395000</v>
      </c>
      <c r="E85" s="2">
        <v>-1413825</v>
      </c>
      <c r="F85" s="2">
        <v>-4808</v>
      </c>
      <c r="G85" s="2">
        <v>-15446</v>
      </c>
      <c r="H85" s="1" t="s">
        <v>56</v>
      </c>
    </row>
    <row r="86" spans="1:8" x14ac:dyDescent="0.2">
      <c r="A86" s="1" t="s">
        <v>150</v>
      </c>
      <c r="B86" s="1">
        <v>0</v>
      </c>
      <c r="C86" s="2">
        <v>-224500</v>
      </c>
      <c r="D86" s="2">
        <v>1432</v>
      </c>
      <c r="E86" s="2">
        <v>-108977</v>
      </c>
      <c r="F86" s="2">
        <v>-140291</v>
      </c>
      <c r="G86" s="2">
        <v>-641690</v>
      </c>
      <c r="H86" s="1" t="s">
        <v>55</v>
      </c>
    </row>
    <row r="87" spans="1:8" x14ac:dyDescent="0.2">
      <c r="A87" s="1" t="s">
        <v>151</v>
      </c>
      <c r="B87" s="2">
        <v>2704465</v>
      </c>
      <c r="C87" s="2">
        <v>3529</v>
      </c>
      <c r="D87" s="2">
        <v>74754</v>
      </c>
      <c r="E87" s="2">
        <v>3725670</v>
      </c>
      <c r="F87" s="2">
        <v>310904</v>
      </c>
      <c r="G87" s="2">
        <v>410</v>
      </c>
      <c r="H87" s="1" t="s">
        <v>54</v>
      </c>
    </row>
    <row r="88" spans="1:8" x14ac:dyDescent="0.2">
      <c r="A88" s="1" t="s">
        <v>152</v>
      </c>
      <c r="B88" s="2">
        <v>415622</v>
      </c>
      <c r="C88" s="2">
        <v>294</v>
      </c>
      <c r="D88" s="2">
        <v>15373</v>
      </c>
      <c r="E88" s="2">
        <v>4009268</v>
      </c>
      <c r="F88" s="2">
        <v>227579</v>
      </c>
      <c r="G88" s="2">
        <v>454</v>
      </c>
      <c r="H88" s="1" t="s">
        <v>53</v>
      </c>
    </row>
  </sheetData>
  <pageMargins left="2.4500000000000002" right="0.7" top="0.75" bottom="0.75" header="0.3" footer="0.3"/>
  <pageSetup scale="59" fitToWidth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V38"/>
  <sheetViews>
    <sheetView tabSelected="1" zoomScale="90" zoomScaleNormal="90" workbookViewId="0">
      <selection activeCell="H20" sqref="H20"/>
    </sheetView>
  </sheetViews>
  <sheetFormatPr defaultRowHeight="12.75" x14ac:dyDescent="0.2"/>
  <cols>
    <col min="2" max="2" width="47.28515625" customWidth="1"/>
    <col min="3" max="3" width="16.7109375" customWidth="1"/>
    <col min="4" max="4" width="16.85546875" customWidth="1"/>
    <col min="5" max="5" width="17.5703125" customWidth="1"/>
    <col min="6" max="6" width="15" customWidth="1"/>
    <col min="7" max="7" width="21.42578125" customWidth="1"/>
    <col min="8" max="8" width="16" customWidth="1"/>
    <col min="9" max="9" width="38.42578125" bestFit="1" customWidth="1"/>
    <col min="10" max="10" width="11.140625" bestFit="1" customWidth="1"/>
    <col min="11" max="11" width="10" bestFit="1" customWidth="1"/>
    <col min="13" max="13" width="12.140625" bestFit="1" customWidth="1"/>
  </cols>
  <sheetData>
    <row r="3" spans="2:22" ht="63.75" x14ac:dyDescent="0.2">
      <c r="B3" s="20"/>
      <c r="C3" s="16" t="s">
        <v>4</v>
      </c>
      <c r="D3" s="17" t="s">
        <v>2</v>
      </c>
      <c r="E3" s="17" t="s">
        <v>1</v>
      </c>
      <c r="F3" s="17" t="s">
        <v>3</v>
      </c>
      <c r="G3" s="17" t="s">
        <v>153</v>
      </c>
      <c r="H3" s="18" t="s">
        <v>0</v>
      </c>
      <c r="I3" s="20"/>
    </row>
    <row r="4" spans="2:22" ht="48" customHeight="1" x14ac:dyDescent="0.2">
      <c r="B4" s="22" t="s">
        <v>162</v>
      </c>
      <c r="C4" s="29" t="s">
        <v>7</v>
      </c>
      <c r="D4" s="30" t="s">
        <v>9</v>
      </c>
      <c r="E4" s="30" t="s">
        <v>10</v>
      </c>
      <c r="F4" s="30" t="s">
        <v>8</v>
      </c>
      <c r="G4" s="30" t="s">
        <v>5</v>
      </c>
      <c r="H4" s="31" t="s">
        <v>6</v>
      </c>
      <c r="I4" s="22" t="s">
        <v>171</v>
      </c>
    </row>
    <row r="5" spans="2:22" ht="15" x14ac:dyDescent="0.2">
      <c r="B5" s="21"/>
      <c r="C5" s="16">
        <v>141009</v>
      </c>
      <c r="D5" s="17">
        <v>141010</v>
      </c>
      <c r="E5" s="17">
        <v>141055</v>
      </c>
      <c r="F5" s="17">
        <v>141209</v>
      </c>
      <c r="G5" s="17">
        <v>141217</v>
      </c>
      <c r="H5" s="18">
        <v>141026</v>
      </c>
      <c r="I5" s="21"/>
    </row>
    <row r="6" spans="2:22" ht="14.25" x14ac:dyDescent="0.2">
      <c r="B6" s="14" t="s">
        <v>163</v>
      </c>
      <c r="C6" s="27">
        <v>1</v>
      </c>
      <c r="D6" s="27">
        <v>1</v>
      </c>
      <c r="E6" s="27">
        <v>1</v>
      </c>
      <c r="F6" s="27">
        <v>1</v>
      </c>
      <c r="G6" s="27">
        <v>1</v>
      </c>
      <c r="H6" s="27">
        <v>1</v>
      </c>
      <c r="I6" s="19" t="s">
        <v>172</v>
      </c>
    </row>
    <row r="7" spans="2:22" ht="14.25" x14ac:dyDescent="0.2">
      <c r="B7" s="14" t="s">
        <v>164</v>
      </c>
      <c r="C7" s="33">
        <v>0.9</v>
      </c>
      <c r="D7" s="33">
        <v>1.21</v>
      </c>
      <c r="E7" s="33">
        <v>0.27</v>
      </c>
      <c r="F7" s="33">
        <v>2.39</v>
      </c>
      <c r="G7" s="33">
        <v>0.33</v>
      </c>
      <c r="H7" s="27" t="s">
        <v>206</v>
      </c>
      <c r="I7" s="15" t="s">
        <v>173</v>
      </c>
      <c r="Q7" s="36"/>
      <c r="R7" s="36"/>
      <c r="S7" s="36"/>
      <c r="T7" s="36"/>
      <c r="U7" s="36"/>
      <c r="V7" s="36"/>
    </row>
    <row r="8" spans="2:22" ht="14.25" x14ac:dyDescent="0.2">
      <c r="B8" s="14" t="s">
        <v>165</v>
      </c>
      <c r="C8" s="35">
        <v>453836.21</v>
      </c>
      <c r="D8" s="35">
        <v>475969.83</v>
      </c>
      <c r="E8" s="35">
        <v>1819845.1</v>
      </c>
      <c r="F8" s="35">
        <v>2454093.44</v>
      </c>
      <c r="G8" s="35">
        <v>2113731.13</v>
      </c>
      <c r="H8" s="27" t="s">
        <v>206</v>
      </c>
      <c r="I8" s="15" t="s">
        <v>174</v>
      </c>
      <c r="Q8" s="36"/>
      <c r="R8" s="36"/>
      <c r="S8" s="36"/>
      <c r="T8" s="36"/>
      <c r="U8" s="36"/>
      <c r="V8" s="36"/>
    </row>
    <row r="9" spans="2:22" ht="14.25" x14ac:dyDescent="0.2">
      <c r="B9" s="14" t="s">
        <v>166</v>
      </c>
      <c r="C9" s="35">
        <v>463781</v>
      </c>
      <c r="D9" s="35">
        <v>376967</v>
      </c>
      <c r="E9" s="35">
        <v>5008279</v>
      </c>
      <c r="F9" s="35">
        <v>1063191</v>
      </c>
      <c r="G9" s="35">
        <v>4149654</v>
      </c>
      <c r="H9" s="27" t="s">
        <v>206</v>
      </c>
      <c r="I9" s="15" t="s">
        <v>175</v>
      </c>
      <c r="Q9" s="36"/>
      <c r="R9" s="36"/>
      <c r="S9" s="36"/>
      <c r="T9" s="36"/>
      <c r="U9" s="36"/>
      <c r="V9" s="36"/>
    </row>
    <row r="10" spans="2:22" ht="14.25" x14ac:dyDescent="0.2">
      <c r="B10" s="14" t="s">
        <v>167</v>
      </c>
      <c r="C10" s="35">
        <v>1231</v>
      </c>
      <c r="D10" s="35">
        <v>943</v>
      </c>
      <c r="E10" s="35">
        <v>4512</v>
      </c>
      <c r="F10" s="35">
        <v>1372</v>
      </c>
      <c r="G10" s="35">
        <v>3357</v>
      </c>
      <c r="H10" s="27" t="s">
        <v>206</v>
      </c>
      <c r="I10" s="15" t="s">
        <v>176</v>
      </c>
      <c r="Q10" s="36"/>
      <c r="R10" s="36"/>
      <c r="S10" s="36"/>
      <c r="T10" s="36"/>
      <c r="U10" s="36"/>
      <c r="V10" s="36"/>
    </row>
    <row r="11" spans="2:22" ht="14.25" x14ac:dyDescent="0.2">
      <c r="B11" s="14" t="s">
        <v>168</v>
      </c>
      <c r="C11" s="35">
        <v>14956389</v>
      </c>
      <c r="D11" s="35">
        <v>1500000</v>
      </c>
      <c r="E11" s="35">
        <v>6285649</v>
      </c>
      <c r="F11" s="35">
        <v>15000000</v>
      </c>
      <c r="G11" s="35">
        <v>3000000</v>
      </c>
      <c r="H11" s="35">
        <v>1799624</v>
      </c>
      <c r="I11" s="15" t="s">
        <v>177</v>
      </c>
      <c r="J11" s="37"/>
      <c r="K11" s="37"/>
      <c r="L11" s="37"/>
      <c r="M11" s="37"/>
      <c r="N11" s="37"/>
      <c r="O11" s="37"/>
      <c r="Q11" s="36"/>
      <c r="R11" s="36"/>
      <c r="S11" s="36"/>
      <c r="T11" s="36"/>
      <c r="U11" s="36"/>
      <c r="V11" s="36"/>
    </row>
    <row r="12" spans="2:22" ht="14.25" x14ac:dyDescent="0.2">
      <c r="B12" s="14" t="s">
        <v>169</v>
      </c>
      <c r="C12" s="35">
        <v>13460750.1</v>
      </c>
      <c r="D12" s="35">
        <v>1815000</v>
      </c>
      <c r="E12" s="35">
        <v>1697125.2300000002</v>
      </c>
      <c r="F12" s="35">
        <v>35850000</v>
      </c>
      <c r="G12" s="35">
        <v>990000</v>
      </c>
      <c r="H12" s="27" t="s">
        <v>206</v>
      </c>
      <c r="I12" s="15" t="s">
        <v>178</v>
      </c>
      <c r="Q12" s="36"/>
      <c r="R12" s="36"/>
      <c r="S12" s="36"/>
      <c r="T12" s="36"/>
      <c r="U12" s="36"/>
      <c r="V12" s="36"/>
    </row>
    <row r="13" spans="2:22" ht="14.25" x14ac:dyDescent="0.2">
      <c r="B13" s="14" t="s">
        <v>170</v>
      </c>
      <c r="C13" s="28">
        <v>44926</v>
      </c>
      <c r="D13" s="28">
        <v>44926</v>
      </c>
      <c r="E13" s="28">
        <v>44926</v>
      </c>
      <c r="F13" s="28">
        <v>44926</v>
      </c>
      <c r="G13" s="28">
        <v>44926</v>
      </c>
      <c r="H13" s="28">
        <v>44926</v>
      </c>
      <c r="I13" s="15" t="s">
        <v>179</v>
      </c>
    </row>
    <row r="16" spans="2:22" ht="15" x14ac:dyDescent="0.2">
      <c r="B16" s="23" t="s">
        <v>180</v>
      </c>
      <c r="C16" s="26"/>
      <c r="D16" s="26"/>
      <c r="E16" s="26"/>
      <c r="F16" s="26"/>
      <c r="G16" s="26"/>
      <c r="H16" s="26"/>
      <c r="I16" s="24" t="s">
        <v>195</v>
      </c>
    </row>
    <row r="17" spans="2:9" ht="14.25" x14ac:dyDescent="0.2">
      <c r="B17" s="25" t="s">
        <v>181</v>
      </c>
      <c r="C17" s="32">
        <f>+C9*100/C11</f>
        <v>3.1008888575979134</v>
      </c>
      <c r="D17" s="32">
        <f t="shared" ref="D17:G17" si="0">+D9*100/D11</f>
        <v>25.131133333333334</v>
      </c>
      <c r="E17" s="32">
        <f t="shared" si="0"/>
        <v>79.677993473704944</v>
      </c>
      <c r="F17" s="32">
        <f t="shared" si="0"/>
        <v>7.0879399999999997</v>
      </c>
      <c r="G17" s="32">
        <f>+G9*100/G11</f>
        <v>138.3218</v>
      </c>
      <c r="H17" s="32" t="s">
        <v>206</v>
      </c>
      <c r="I17" s="19" t="s">
        <v>196</v>
      </c>
    </row>
    <row r="18" spans="2:9" ht="14.25" x14ac:dyDescent="0.2">
      <c r="B18" s="14" t="s">
        <v>182</v>
      </c>
      <c r="C18" s="33">
        <f>+'Annual Financial Data'!B80/'Financial Ratios'!C11</f>
        <v>3.361967918860629E-2</v>
      </c>
      <c r="D18" s="33">
        <f>+'Annual Financial Data'!C80/'Financial Ratios'!D11</f>
        <v>-3.6451333333333336E-2</v>
      </c>
      <c r="E18" s="33">
        <f>+'Annual Financial Data'!D80/'Financial Ratios'!E11</f>
        <v>-5.072809506226008E-2</v>
      </c>
      <c r="F18" s="33">
        <f>+'Annual Financial Data'!E80/'Financial Ratios'!F11</f>
        <v>0.26054906666666666</v>
      </c>
      <c r="G18" s="33">
        <f>+'Annual Financial Data'!F80/'Financial Ratios'!G11</f>
        <v>-0.26430799999999999</v>
      </c>
      <c r="H18" s="33">
        <f>+'Annual Financial Data'!G80/'Financial Ratios'!H11</f>
        <v>0.14546649744613319</v>
      </c>
      <c r="I18" s="15" t="s">
        <v>197</v>
      </c>
    </row>
    <row r="19" spans="2:9" ht="14.25" x14ac:dyDescent="0.2">
      <c r="B19" s="14" t="s">
        <v>183</v>
      </c>
      <c r="C19" s="33">
        <f>+'Annual Financial Data'!B40/'Financial Ratios'!C11</f>
        <v>1.3153385486296192</v>
      </c>
      <c r="D19" s="33">
        <f>+'Annual Financial Data'!C40/'Financial Ratios'!D11</f>
        <v>1.8156186666666667</v>
      </c>
      <c r="E19" s="33">
        <f>+'Annual Financial Data'!D40/'Financial Ratios'!E11</f>
        <v>1.1259203305816154</v>
      </c>
      <c r="F19" s="33">
        <f>+'Annual Financial Data'!E40/'Financial Ratios'!F11</f>
        <v>1.7881063333333334</v>
      </c>
      <c r="G19" s="33">
        <f>+'Annual Financial Data'!F40/'Financial Ratios'!G11</f>
        <v>0.32410766666666668</v>
      </c>
      <c r="H19" s="33">
        <f>+'Annual Financial Data'!G40/'Financial Ratios'!H11</f>
        <v>8.0000044453730334E-3</v>
      </c>
      <c r="I19" s="15" t="s">
        <v>198</v>
      </c>
    </row>
    <row r="20" spans="2:9" ht="14.25" x14ac:dyDescent="0.2">
      <c r="B20" s="14" t="s">
        <v>217</v>
      </c>
      <c r="C20" s="33">
        <f>+C12/'Annual Financial Data'!B80</f>
        <v>26.770035340046018</v>
      </c>
      <c r="D20" s="33">
        <f>+D12/'Annual Financial Data'!C80</f>
        <v>-33.194944857984162</v>
      </c>
      <c r="E20" s="33">
        <f>+E12/'Annual Financial Data'!D80</f>
        <v>-5.322494362712046</v>
      </c>
      <c r="F20" s="33">
        <f>+F12/'Annual Financial Data'!E80</f>
        <v>9.1729363324016262</v>
      </c>
      <c r="G20" s="33">
        <f>+G12/'Annual Financial Data'!F80</f>
        <v>-1.2485433660729148</v>
      </c>
      <c r="H20" s="33" t="s">
        <v>206</v>
      </c>
      <c r="I20" s="15" t="s">
        <v>199</v>
      </c>
    </row>
    <row r="21" spans="2:9" ht="14.25" x14ac:dyDescent="0.2">
      <c r="B21" s="14" t="s">
        <v>184</v>
      </c>
      <c r="C21" s="33">
        <f>+C12/'Annual Financial Data'!B40</f>
        <v>0.68423448924055474</v>
      </c>
      <c r="D21" s="33">
        <f>+D12/'Annual Financial Data'!C40</f>
        <v>0.6664395019805921</v>
      </c>
      <c r="E21" s="33">
        <f>+E12/'Annual Financial Data'!D40</f>
        <v>0.23980382329585118</v>
      </c>
      <c r="F21" s="33">
        <f>+F12/'Annual Financial Data'!E40</f>
        <v>1.336609549133823</v>
      </c>
      <c r="G21" s="33">
        <f>+G12/'Annual Financial Data'!F40</f>
        <v>1.0181801726381048</v>
      </c>
      <c r="H21" s="33" t="s">
        <v>206</v>
      </c>
      <c r="I21" s="15" t="s">
        <v>200</v>
      </c>
    </row>
    <row r="22" spans="2:9" x14ac:dyDescent="0.2">
      <c r="C22" s="34"/>
      <c r="D22" s="34"/>
      <c r="E22" s="34"/>
      <c r="F22" s="34"/>
      <c r="G22" s="34"/>
      <c r="H22" s="34"/>
    </row>
    <row r="23" spans="2:9" ht="14.25" x14ac:dyDescent="0.2">
      <c r="B23" s="14" t="s">
        <v>185</v>
      </c>
      <c r="C23" s="33">
        <f>+'Annual Financial Data'!B61*100/'Annual Financial Data'!B59</f>
        <v>7.9410148825073641</v>
      </c>
      <c r="D23" s="33" t="s">
        <v>206</v>
      </c>
      <c r="E23" s="33">
        <f>+'Annual Financial Data'!D61*100/'Annual Financial Data'!D59</f>
        <v>2.8614759093594593</v>
      </c>
      <c r="F23" s="33">
        <f>+'Annual Financial Data'!E61*100/'Annual Financial Data'!E59</f>
        <v>34.612136389854747</v>
      </c>
      <c r="G23" s="33">
        <f>+'Annual Financial Data'!F61*100/'Annual Financial Data'!F59</f>
        <v>-16.364384841311939</v>
      </c>
      <c r="H23" s="33">
        <f>+'Annual Financial Data'!G61*100/'Annual Financial Data'!G59</f>
        <v>15.008393436647951</v>
      </c>
      <c r="I23" s="15" t="s">
        <v>201</v>
      </c>
    </row>
    <row r="24" spans="2:9" ht="14.25" x14ac:dyDescent="0.2">
      <c r="B24" s="14" t="s">
        <v>208</v>
      </c>
      <c r="C24" s="33">
        <f>+('Annual Financial Data'!B75+'Annual Financial Data'!B68)*100/'Annual Financial Data'!B59</f>
        <v>2.9608817316661162</v>
      </c>
      <c r="D24" s="33" t="s">
        <v>206</v>
      </c>
      <c r="E24" s="33">
        <f>+('Annual Financial Data'!D75+'Annual Financial Data'!D68)*100/'Annual Financial Data'!D59</f>
        <v>-49.444932909686656</v>
      </c>
      <c r="F24" s="33">
        <f>+('Annual Financial Data'!E75+'Annual Financial Data'!E68)*100/'Annual Financial Data'!E59</f>
        <v>22.566305895095859</v>
      </c>
      <c r="G24" s="33">
        <f>+('Annual Financial Data'!F75+'Annual Financial Data'!F68)*100/'Annual Financial Data'!F59</f>
        <v>-33.22902625213478</v>
      </c>
      <c r="H24" s="33">
        <f>+('Annual Financial Data'!G75+'Annual Financial Data'!G68)*100/'Annual Financial Data'!G59</f>
        <v>6.8406289645407963</v>
      </c>
      <c r="I24" s="15" t="s">
        <v>207</v>
      </c>
    </row>
    <row r="25" spans="2:9" ht="14.25" x14ac:dyDescent="0.2">
      <c r="B25" s="14" t="s">
        <v>186</v>
      </c>
      <c r="C25" s="33">
        <f>+'Annual Financial Data'!B79*100/'Annual Financial Data'!B59</f>
        <v>1.6117502251768561</v>
      </c>
      <c r="D25" s="33" t="s">
        <v>206</v>
      </c>
      <c r="E25" s="33">
        <f>+'Annual Financial Data'!D79*100/'Annual Financial Data'!D59</f>
        <v>-49.444932909686656</v>
      </c>
      <c r="F25" s="33">
        <f>+'Annual Financial Data'!E79*100/'Annual Financial Data'!E59</f>
        <v>20.046150950803149</v>
      </c>
      <c r="G25" s="33">
        <f>+'Annual Financial Data'!F79*100/'Annual Financial Data'!F59</f>
        <v>-57.065953117949284</v>
      </c>
      <c r="H25" s="33">
        <f>+'Annual Financial Data'!G79*100/'Annual Financial Data'!G59</f>
        <v>5.7340183008460022</v>
      </c>
      <c r="I25" s="15" t="s">
        <v>216</v>
      </c>
    </row>
    <row r="26" spans="2:9" ht="14.25" x14ac:dyDescent="0.2">
      <c r="B26" s="14" t="s">
        <v>187</v>
      </c>
      <c r="C26" s="33">
        <f>+'Annual Financial Data'!B79*100/'Annual Financial Data'!B31</f>
        <v>1.7366561833206349</v>
      </c>
      <c r="D26" s="33">
        <f>+'Annual Financial Data'!C79*100/'Annual Financial Data'!C31</f>
        <v>-1.8726923999040996</v>
      </c>
      <c r="E26" s="33">
        <f>+'Annual Financial Data'!D79*100/'Annual Financial Data'!D31</f>
        <v>-3.5429490304193894</v>
      </c>
      <c r="F26" s="33">
        <f>+'Annual Financial Data'!E79*100/'Annual Financial Data'!E31</f>
        <v>11.683060805085377</v>
      </c>
      <c r="G26" s="33">
        <f>+'Annual Financial Data'!F79*100/'Annual Financial Data'!F31</f>
        <v>-14.205698159639338</v>
      </c>
      <c r="H26" s="33">
        <f>+'Annual Financial Data'!G79*100/'Annual Financial Data'!G31</f>
        <v>7.7746320425259317</v>
      </c>
      <c r="I26" s="15" t="s">
        <v>202</v>
      </c>
    </row>
    <row r="27" spans="2:9" ht="14.25" x14ac:dyDescent="0.2">
      <c r="B27" s="14" t="s">
        <v>188</v>
      </c>
      <c r="C27" s="33">
        <f>+'Annual Financial Data'!B80*100/'Annual Financial Data'!B40</f>
        <v>2.5559715575608144</v>
      </c>
      <c r="D27" s="33">
        <f>+'Annual Financial Data'!C80*100/'Annual Financial Data'!C40</f>
        <v>-2.0076535895202663</v>
      </c>
      <c r="E27" s="33">
        <f>+'Annual Financial Data'!D80*100/'Annual Financial Data'!D40</f>
        <v>-4.5054782016464276</v>
      </c>
      <c r="F27" s="33">
        <f>+'Annual Financial Data'!E80*100/'Annual Financial Data'!E40</f>
        <v>14.571228892241495</v>
      </c>
      <c r="G27" s="33">
        <f>+'Annual Financial Data'!F80*100/'Annual Financial Data'!F40</f>
        <v>-81.549443960494614</v>
      </c>
      <c r="H27" s="33">
        <f>+'Annual Financial Data'!G80*100/'Annual Financial Data'!G40</f>
        <v>1818.330207682156</v>
      </c>
      <c r="I27" s="15" t="s">
        <v>203</v>
      </c>
    </row>
    <row r="28" spans="2:9" x14ac:dyDescent="0.2">
      <c r="C28" s="34"/>
      <c r="D28" s="34"/>
      <c r="E28" s="34"/>
      <c r="F28" s="34"/>
      <c r="G28" s="34"/>
      <c r="H28" s="34"/>
    </row>
    <row r="29" spans="2:9" ht="14.25" x14ac:dyDescent="0.2">
      <c r="B29" s="14" t="s">
        <v>189</v>
      </c>
      <c r="C29" s="33">
        <f>+'Annual Financial Data'!B55*100/'Annual Financial Data'!B31</f>
        <v>32.054948804753494</v>
      </c>
      <c r="D29" s="33">
        <f>+'Annual Financial Data'!C55*100/'Annual Financial Data'!C31</f>
        <v>6.7223344864198378</v>
      </c>
      <c r="E29" s="33">
        <f>+'Annual Financial Data'!D55*100/'Annual Financial Data'!D31</f>
        <v>21.332973474244316</v>
      </c>
      <c r="F29" s="33">
        <f>+'Annual Financial Data'!E55*100/'Annual Financial Data'!E31</f>
        <v>20.336140826131476</v>
      </c>
      <c r="G29" s="33">
        <f>+'Annual Financial Data'!F55*100/'Annual Financial Data'!F31</f>
        <v>82.58026361709949</v>
      </c>
      <c r="H29" s="33">
        <f>+'Annual Financial Data'!G55*100/'Annual Financial Data'!G31</f>
        <v>99.572430133444442</v>
      </c>
      <c r="I29" s="15" t="s">
        <v>204</v>
      </c>
    </row>
    <row r="30" spans="2:9" ht="14.25" x14ac:dyDescent="0.2">
      <c r="B30" s="14" t="s">
        <v>190</v>
      </c>
      <c r="C30" s="33">
        <f>+'Annual Financial Data'!B42*100/'Annual Financial Data'!B31</f>
        <v>67.945051195246506</v>
      </c>
      <c r="D30" s="33">
        <f>+'Annual Financial Data'!C42*100/'Annual Financial Data'!C31</f>
        <v>93.27766551358016</v>
      </c>
      <c r="E30" s="33">
        <f>+'Annual Financial Data'!D42*100/'Annual Financial Data'!D31</f>
        <v>78.667026525755688</v>
      </c>
      <c r="F30" s="33">
        <f>+'Annual Financial Data'!E42*100/'Annual Financial Data'!E31</f>
        <v>79.663859173868531</v>
      </c>
      <c r="G30" s="33">
        <f>+'Annual Financial Data'!F42*100/'Annual Financial Data'!F31</f>
        <v>17.419736382900506</v>
      </c>
      <c r="H30" s="33">
        <f>+'Annual Financial Data'!G42*100/'Annual Financial Data'!G31</f>
        <v>0.42756986655555451</v>
      </c>
      <c r="I30" s="15" t="s">
        <v>205</v>
      </c>
    </row>
    <row r="31" spans="2:9" ht="14.25" x14ac:dyDescent="0.2">
      <c r="B31" s="14" t="s">
        <v>209</v>
      </c>
      <c r="C31" s="33">
        <f>+('Annual Financial Data'!B75+'Annual Financial Data'!B68)/'Annual Financial Data'!B68</f>
        <v>3.4739900262506676</v>
      </c>
      <c r="D31" s="33" t="s">
        <v>206</v>
      </c>
      <c r="E31" s="33" t="s">
        <v>206</v>
      </c>
      <c r="F31" s="33">
        <f>+('Annual Financial Data'!E75+'Annual Financial Data'!E68)/'Annual Financial Data'!E68</f>
        <v>23.836535402876851</v>
      </c>
      <c r="G31" s="33">
        <f>+('Annual Financial Data'!F75+'Annual Financial Data'!F68)/'Annual Financial Data'!F68</f>
        <v>-1.9248548165873873</v>
      </c>
      <c r="H31" s="33">
        <f>+('Annual Financial Data'!G75+'Annual Financial Data'!G68)/'Annual Financial Data'!G68</f>
        <v>5.6266462480857582</v>
      </c>
      <c r="I31" s="15" t="s">
        <v>215</v>
      </c>
    </row>
    <row r="32" spans="2:9" x14ac:dyDescent="0.2">
      <c r="C32" s="34"/>
      <c r="D32" s="34"/>
      <c r="E32" s="34"/>
      <c r="F32" s="34"/>
      <c r="G32" s="34"/>
      <c r="H32" s="34"/>
    </row>
    <row r="33" spans="2:9" ht="14.25" x14ac:dyDescent="0.2">
      <c r="B33" s="14" t="s">
        <v>218</v>
      </c>
      <c r="C33" s="33">
        <f>+'Annual Financial Data'!B59/'Annual Financial Data'!B31</f>
        <v>1.0774970936517618</v>
      </c>
      <c r="D33" s="33">
        <f>+'Annual Financial Data'!C59/'Annual Financial Data'!C31</f>
        <v>0</v>
      </c>
      <c r="E33" s="33">
        <f>+'Annual Financial Data'!D59/'Annual Financial Data'!D31</f>
        <v>7.1654441050425566E-2</v>
      </c>
      <c r="F33" s="33">
        <f>+'Annual Financial Data'!E59/'Annual Financial Data'!E31</f>
        <v>0.58280818266597434</v>
      </c>
      <c r="G33" s="33">
        <f>+'Annual Financial Data'!F59/'Annual Financial Data'!F31</f>
        <v>0.24893473925297741</v>
      </c>
      <c r="H33" s="33">
        <f>+'Annual Financial Data'!G59/'Annual Financial Data'!G31</f>
        <v>1.3558784842697233</v>
      </c>
      <c r="I33" s="15" t="s">
        <v>214</v>
      </c>
    </row>
    <row r="34" spans="2:9" ht="14.25" x14ac:dyDescent="0.2">
      <c r="B34" s="14" t="s">
        <v>191</v>
      </c>
      <c r="C34" s="33">
        <f>+'Annual Financial Data'!B59/('Annual Financial Data'!B14+'Annual Financial Data'!B15)</f>
        <v>2.1502835033871186</v>
      </c>
      <c r="D34" s="33">
        <f>+'Annual Financial Data'!C59/('Annual Financial Data'!C14+'Annual Financial Data'!C15)</f>
        <v>0</v>
      </c>
      <c r="E34" s="33">
        <f>+'Annual Financial Data'!D59/('Annual Financial Data'!D14+'Annual Financial Data'!D15)</f>
        <v>7.4766934839376367E-2</v>
      </c>
      <c r="F34" s="33">
        <f>+'Annual Financial Data'!E59/('Annual Financial Data'!E14+'Annual Financial Data'!E15)</f>
        <v>3.129362370793578</v>
      </c>
      <c r="G34" s="33">
        <f>+'Annual Financial Data'!F59/('Annual Financial Data'!F14+'Annual Financial Data'!F15)</f>
        <v>0.32304343004422681</v>
      </c>
      <c r="H34" s="33">
        <f>+'Annual Financial Data'!G59/('Annual Financial Data'!G14+'Annual Financial Data'!G15)</f>
        <v>3.2291520196911936</v>
      </c>
      <c r="I34" s="15" t="s">
        <v>213</v>
      </c>
    </row>
    <row r="35" spans="2:9" ht="14.25" x14ac:dyDescent="0.2">
      <c r="B35" s="14" t="s">
        <v>192</v>
      </c>
      <c r="C35" s="33">
        <f>+'Annual Financial Data'!B59/'Financial Ratios'!C38</f>
        <v>7.9642369187975977</v>
      </c>
      <c r="D35" s="33">
        <f>+'Annual Financial Data'!C59/'Financial Ratios'!D38</f>
        <v>0</v>
      </c>
      <c r="E35" s="33">
        <f>+'Annual Financial Data'!D59/'Financial Ratios'!E38</f>
        <v>-1.1329552581785984</v>
      </c>
      <c r="F35" s="33">
        <f>+'Annual Financial Data'!E59/'Financial Ratios'!F38</f>
        <v>0.9336204085290789</v>
      </c>
      <c r="G35" s="33">
        <f>+'Annual Financial Data'!F59/'Financial Ratios'!G38</f>
        <v>-5.7981539206235944</v>
      </c>
      <c r="H35" s="33">
        <f>+'Annual Financial Data'!G59/'Financial Ratios'!H38</f>
        <v>-3.8309649257507368</v>
      </c>
      <c r="I35" s="15" t="s">
        <v>212</v>
      </c>
    </row>
    <row r="36" spans="2:9" x14ac:dyDescent="0.2">
      <c r="C36" s="34"/>
      <c r="D36" s="34"/>
      <c r="E36" s="34"/>
      <c r="F36" s="34"/>
      <c r="G36" s="34"/>
      <c r="H36" s="34"/>
    </row>
    <row r="37" spans="2:9" ht="14.25" x14ac:dyDescent="0.2">
      <c r="B37" s="14" t="s">
        <v>193</v>
      </c>
      <c r="C37" s="33">
        <f>+'Annual Financial Data'!B30/'Annual Financial Data'!B54</f>
        <v>1.4339128291614396</v>
      </c>
      <c r="D37" s="33">
        <f>+'Annual Financial Data'!C30/'Annual Financial Data'!C54</f>
        <v>2.1564155865329746</v>
      </c>
      <c r="E37" s="33">
        <f>+'Annual Financial Data'!D30/'Annual Financial Data'!D54</f>
        <v>0.39694232694640597</v>
      </c>
      <c r="F37" s="33">
        <f>+'Annual Financial Data'!E30/'Annual Financial Data'!E54</f>
        <v>4.6308419076152099</v>
      </c>
      <c r="G37" s="33">
        <f>+'Annual Financial Data'!F30/'Annual Financial Data'!F54</f>
        <v>0.84011147488045546</v>
      </c>
      <c r="H37" s="33">
        <f>+'Annual Financial Data'!G30/'Annual Financial Data'!G54</f>
        <v>0.60889281981185173</v>
      </c>
      <c r="I37" s="15" t="s">
        <v>210</v>
      </c>
    </row>
    <row r="38" spans="2:9" ht="14.25" x14ac:dyDescent="0.2">
      <c r="B38" s="14" t="s">
        <v>194</v>
      </c>
      <c r="C38" s="33">
        <f>+'Annual Financial Data'!B30-'Annual Financial Data'!B54</f>
        <v>3917224</v>
      </c>
      <c r="D38" s="33">
        <f>+'Annual Financial Data'!C30-'Annual Financial Data'!C54</f>
        <v>226972</v>
      </c>
      <c r="E38" s="33">
        <f>+'Annual Financial Data'!D30-'Annual Financial Data'!D54</f>
        <v>-569199</v>
      </c>
      <c r="F38" s="33">
        <f>+'Annual Financial Data'!E30-'Annual Financial Data'!E54</f>
        <v>25963929</v>
      </c>
      <c r="G38" s="33">
        <f>+'Annual Financial Data'!F30-'Annual Financial Data'!F54</f>
        <v>-239643</v>
      </c>
      <c r="H38" s="33">
        <f>+'Annual Financial Data'!G30-'Annual Financial Data'!G54</f>
        <v>-1191729</v>
      </c>
      <c r="I38" s="15" t="s">
        <v>211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nagham</dc:creator>
  <cp:lastModifiedBy>Nagham Malahmeh</cp:lastModifiedBy>
  <cp:lastPrinted>2023-08-17T10:17:28Z</cp:lastPrinted>
  <dcterms:created xsi:type="dcterms:W3CDTF">2023-07-18T09:13:04Z</dcterms:created>
  <dcterms:modified xsi:type="dcterms:W3CDTF">2023-11-06T06:10:11Z</dcterms:modified>
</cp:coreProperties>
</file>